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775" windowHeight="7125" tabRatio="829" activeTab="3"/>
  </bookViews>
  <sheets>
    <sheet name="BM141" sheetId="1" r:id="rId1"/>
    <sheet name="BM142" sheetId="2" r:id="rId2"/>
    <sheet name="BM143" sheetId="3" r:id="rId3"/>
    <sheet name="BM144" sheetId="4" r:id="rId4"/>
  </sheets>
  <definedNames/>
  <calcPr fullCalcOnLoad="1"/>
</workbook>
</file>

<file path=xl/sharedStrings.xml><?xml version="1.0" encoding="utf-8"?>
<sst xmlns="http://schemas.openxmlformats.org/spreadsheetml/2006/main" count="43" uniqueCount="9">
  <si>
    <t>Time (s)</t>
  </si>
  <si>
    <t>Average</t>
  </si>
  <si>
    <t>Standard Deviation</t>
  </si>
  <si>
    <t xml:space="preserve">Date:  </t>
  </si>
  <si>
    <t xml:space="preserve">Station No. (3-char):  </t>
  </si>
  <si>
    <t>Station ID</t>
  </si>
  <si>
    <t xml:space="preserve">Ship ID (2-char):  </t>
  </si>
  <si>
    <t>BM</t>
  </si>
  <si>
    <t>outlier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</si>
</sst>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0.000000"/>
    <numFmt numFmtId="178" formatCode="0.00000"/>
    <numFmt numFmtId="179" formatCode="0.00000000"/>
    <numFmt numFmtId="180" formatCode="0.0000"/>
    <numFmt numFmtId="181" formatCode="0.000"/>
    <numFmt numFmtId="182" formatCode="0.0"/>
    <numFmt numFmtId="183" formatCode="0.000000000"/>
    <numFmt numFmtId="184" formatCode="[$-1009]mmmm\ d\,\ yyyy"/>
    <numFmt numFmtId="185" formatCode="[$-F800]dddd\,\ mmmm\ dd\,\ yyyy"/>
    <numFmt numFmtId="186" formatCode="000"/>
    <numFmt numFmtId="187" formatCode="[$-1009]mmmm\-dd\-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Symbol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20" borderId="19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26" fillId="20" borderId="22" xfId="0" applyFont="1" applyFill="1" applyBorder="1" applyAlignment="1">
      <alignment horizontal="center"/>
    </xf>
    <xf numFmtId="181" fontId="26" fillId="20" borderId="14" xfId="0" applyNumberFormat="1" applyFont="1" applyFill="1" applyBorder="1" applyAlignment="1">
      <alignment horizontal="center"/>
    </xf>
    <xf numFmtId="181" fontId="26" fillId="20" borderId="23" xfId="0" applyNumberFormat="1" applyFont="1" applyFill="1" applyBorder="1" applyAlignment="1">
      <alignment horizontal="center"/>
    </xf>
    <xf numFmtId="181" fontId="26" fillId="20" borderId="24" xfId="0" applyNumberFormat="1" applyFont="1" applyFill="1" applyBorder="1" applyAlignment="1">
      <alignment horizontal="center"/>
    </xf>
    <xf numFmtId="181" fontId="26" fillId="20" borderId="13" xfId="0" applyNumberFormat="1" applyFont="1" applyFill="1" applyBorder="1" applyAlignment="1">
      <alignment horizontal="center"/>
    </xf>
    <xf numFmtId="181" fontId="26" fillId="20" borderId="17" xfId="0" applyNumberFormat="1" applyFont="1" applyFill="1" applyBorder="1" applyAlignment="1">
      <alignment horizontal="center"/>
    </xf>
    <xf numFmtId="181" fontId="26" fillId="20" borderId="18" xfId="0" applyNumberFormat="1" applyFont="1" applyFill="1" applyBorder="1" applyAlignment="1">
      <alignment horizontal="center"/>
    </xf>
    <xf numFmtId="0" fontId="27" fillId="20" borderId="25" xfId="0" applyFont="1" applyFill="1" applyBorder="1" applyAlignment="1">
      <alignment horizontal="center"/>
    </xf>
    <xf numFmtId="0" fontId="27" fillId="20" borderId="26" xfId="0" applyFont="1" applyFill="1" applyBorder="1" applyAlignment="1">
      <alignment horizontal="right"/>
    </xf>
    <xf numFmtId="0" fontId="27" fillId="20" borderId="27" xfId="0" applyFont="1" applyFill="1" applyBorder="1" applyAlignment="1">
      <alignment horizontal="right"/>
    </xf>
    <xf numFmtId="0" fontId="27" fillId="0" borderId="0" xfId="0" applyFont="1" applyAlignment="1">
      <alignment horizontal="right"/>
    </xf>
    <xf numFmtId="185" fontId="26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28" xfId="0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27" fillId="20" borderId="21" xfId="0" applyFont="1" applyFill="1" applyBorder="1" applyAlignment="1">
      <alignment horizontal="right"/>
    </xf>
    <xf numFmtId="185" fontId="29" fillId="0" borderId="29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186" fontId="29" fillId="0" borderId="31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Note 2" xfId="63"/>
    <cellStyle name="Note 3" xfId="64"/>
    <cellStyle name="Note 4" xfId="65"/>
    <cellStyle name="Note 5" xfId="66"/>
    <cellStyle name="Note 6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'BM141'!$B$28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'BM141'!$C$29:$Q$29</c:f>
                <c:numCache>
                  <c:ptCount val="15"/>
                  <c:pt idx="0">
                    <c:v>0.04499640303755819</c:v>
                  </c:pt>
                  <c:pt idx="1">
                    <c:v>0.05755368581765015</c:v>
                  </c:pt>
                  <c:pt idx="2">
                    <c:v>0.035201378313968065</c:v>
                  </c:pt>
                  <c:pt idx="3">
                    <c:v>0.015938654408273186</c:v>
                  </c:pt>
                  <c:pt idx="4">
                    <c:v>0.01142912162108099</c:v>
                  </c:pt>
                  <c:pt idx="5">
                    <c:v>0.003595309576730957</c:v>
                  </c:pt>
                  <c:pt idx="6">
                    <c:v>0.022348150024898192</c:v>
                  </c:pt>
                  <c:pt idx="7">
                    <c:v>0.02623136464207331</c:v>
                  </c:pt>
                  <c:pt idx="8">
                    <c:v>0.022869500496761896</c:v>
                  </c:pt>
                  <c:pt idx="9">
                    <c:v>0.05097266397734824</c:v>
                  </c:pt>
                  <c:pt idx="10">
                    <c:v>0.05969877043698538</c:v>
                  </c:pt>
                  <c:pt idx="11">
                    <c:v>0.061150174356366035</c:v>
                  </c:pt>
                  <c:pt idx="12">
                    <c:v>0.03904461640092328</c:v>
                  </c:pt>
                  <c:pt idx="13">
                    <c:v>0.029302848523501585</c:v>
                  </c:pt>
                  <c:pt idx="14">
                    <c:v>0.06216538519148468</c:v>
                  </c:pt>
                </c:numCache>
              </c:numRef>
            </c:plus>
            <c:minus>
              <c:numRef>
                <c:f>'BM141'!$C$29:$Q$29</c:f>
                <c:numCache>
                  <c:ptCount val="15"/>
                  <c:pt idx="0">
                    <c:v>0.04499640303755819</c:v>
                  </c:pt>
                  <c:pt idx="1">
                    <c:v>0.05755368581765015</c:v>
                  </c:pt>
                  <c:pt idx="2">
                    <c:v>0.035201378313968065</c:v>
                  </c:pt>
                  <c:pt idx="3">
                    <c:v>0.015938654408273186</c:v>
                  </c:pt>
                  <c:pt idx="4">
                    <c:v>0.01142912162108099</c:v>
                  </c:pt>
                  <c:pt idx="5">
                    <c:v>0.003595309576730957</c:v>
                  </c:pt>
                  <c:pt idx="6">
                    <c:v>0.022348150024898192</c:v>
                  </c:pt>
                  <c:pt idx="7">
                    <c:v>0.02623136464207331</c:v>
                  </c:pt>
                  <c:pt idx="8">
                    <c:v>0.022869500496761896</c:v>
                  </c:pt>
                  <c:pt idx="9">
                    <c:v>0.05097266397734824</c:v>
                  </c:pt>
                  <c:pt idx="10">
                    <c:v>0.05969877043698538</c:v>
                  </c:pt>
                  <c:pt idx="11">
                    <c:v>0.061150174356366035</c:v>
                  </c:pt>
                  <c:pt idx="12">
                    <c:v>0.03904461640092328</c:v>
                  </c:pt>
                  <c:pt idx="13">
                    <c:v>0.029302848523501585</c:v>
                  </c:pt>
                  <c:pt idx="14">
                    <c:v>0.06216538519148468</c:v>
                  </c:pt>
                </c:numCache>
              </c:numRef>
            </c:minus>
            <c:noEndCap val="0"/>
          </c:errBars>
          <c:cat>
            <c:strRef>
              <c:f>'BM141'!$C$7:$Q$7</c:f>
              <c:strCache/>
            </c:strRef>
          </c:cat>
          <c:val>
            <c:numRef>
              <c:f>'BM141'!$C$28:$Q$28</c:f>
              <c:numCache/>
            </c:numRef>
          </c:val>
        </c:ser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5494513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'BM142'!$B$28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'BM142'!$C$29:$Q$29</c:f>
                <c:numCache>
                  <c:ptCount val="15"/>
                  <c:pt idx="0">
                    <c:v>0.030842071088398187</c:v>
                  </c:pt>
                  <c:pt idx="1">
                    <c:v>0.07308553040546058</c:v>
                  </c:pt>
                  <c:pt idx="2">
                    <c:v>0.04305027020012077</c:v>
                  </c:pt>
                  <c:pt idx="3">
                    <c:v>0.014097065941318807</c:v>
                  </c:pt>
                  <c:pt idx="4">
                    <c:v>0.017536406467037448</c:v>
                  </c:pt>
                  <c:pt idx="5">
                    <c:v>0.018170676476373042</c:v>
                  </c:pt>
                  <c:pt idx="6">
                    <c:v>0.03847502578122102</c:v>
                  </c:pt>
                  <c:pt idx="7">
                    <c:v>0.03983451411954968</c:v>
                  </c:pt>
                  <c:pt idx="8">
                    <c:v>0.013746363198900472</c:v>
                  </c:pt>
                  <c:pt idx="9">
                    <c:v>0.03267668351330614</c:v>
                  </c:pt>
                  <c:pt idx="10">
                    <c:v>0.030881437572871567</c:v>
                  </c:pt>
                  <c:pt idx="11">
                    <c:v>0.011379725763232797</c:v>
                  </c:pt>
                  <c:pt idx="12">
                    <c:v>0.037128132548881566</c:v>
                  </c:pt>
                  <c:pt idx="13">
                    <c:v>0.026504172675332543</c:v>
                  </c:pt>
                  <c:pt idx="14">
                    <c:v>0.022976808907497995</c:v>
                  </c:pt>
                </c:numCache>
              </c:numRef>
            </c:plus>
            <c:minus>
              <c:numRef>
                <c:f>'BM142'!$C$29:$Q$29</c:f>
                <c:numCache>
                  <c:ptCount val="15"/>
                  <c:pt idx="0">
                    <c:v>0.030842071088398187</c:v>
                  </c:pt>
                  <c:pt idx="1">
                    <c:v>0.07308553040546058</c:v>
                  </c:pt>
                  <c:pt idx="2">
                    <c:v>0.04305027020012077</c:v>
                  </c:pt>
                  <c:pt idx="3">
                    <c:v>0.014097065941318807</c:v>
                  </c:pt>
                  <c:pt idx="4">
                    <c:v>0.017536406467037448</c:v>
                  </c:pt>
                  <c:pt idx="5">
                    <c:v>0.018170676476373042</c:v>
                  </c:pt>
                  <c:pt idx="6">
                    <c:v>0.03847502578122102</c:v>
                  </c:pt>
                  <c:pt idx="7">
                    <c:v>0.03983451411954968</c:v>
                  </c:pt>
                  <c:pt idx="8">
                    <c:v>0.013746363198900472</c:v>
                  </c:pt>
                  <c:pt idx="9">
                    <c:v>0.03267668351330614</c:v>
                  </c:pt>
                  <c:pt idx="10">
                    <c:v>0.030881437572871567</c:v>
                  </c:pt>
                  <c:pt idx="11">
                    <c:v>0.011379725763232797</c:v>
                  </c:pt>
                  <c:pt idx="12">
                    <c:v>0.037128132548881566</c:v>
                  </c:pt>
                  <c:pt idx="13">
                    <c:v>0.026504172675332543</c:v>
                  </c:pt>
                  <c:pt idx="14">
                    <c:v>0.022976808907497995</c:v>
                  </c:pt>
                </c:numCache>
              </c:numRef>
            </c:minus>
            <c:noEndCap val="0"/>
          </c:errBars>
          <c:cat>
            <c:strRef>
              <c:f>'BM142'!$C$7:$Q$7</c:f>
              <c:strCache/>
            </c:strRef>
          </c:cat>
          <c:val>
            <c:numRef>
              <c:f>'BM142'!$C$28:$Q$28</c:f>
              <c:numCache/>
            </c:numRef>
          </c:val>
        </c:ser>
        <c:axId val="47096011"/>
        <c:axId val="21210916"/>
      </c:bar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7096011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'BM143'!$B$28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'BM143'!$C$29:$Q$29</c:f>
                <c:numCache>
                  <c:ptCount val="15"/>
                  <c:pt idx="0">
                    <c:v>0.026961696714770104</c:v>
                  </c:pt>
                  <c:pt idx="1">
                    <c:v>0.024401939670954394</c:v>
                  </c:pt>
                  <c:pt idx="2">
                    <c:v>0.03579579050825814</c:v>
                  </c:pt>
                  <c:pt idx="3">
                    <c:v>0.022144687429319472</c:v>
                  </c:pt>
                  <c:pt idx="4">
                    <c:v>0.026579177047665506</c:v>
                  </c:pt>
                  <c:pt idx="5">
                    <c:v>0.02715641552527398</c:v>
                  </c:pt>
                  <c:pt idx="6">
                    <c:v>0.012601885248035998</c:v>
                  </c:pt>
                  <c:pt idx="7">
                    <c:v>0.02388138527507302</c:v>
                  </c:pt>
                  <c:pt idx="8">
                    <c:v>0.02290205490611466</c:v>
                  </c:pt>
                  <c:pt idx="9">
                    <c:v>0.014097497686901028</c:v>
                  </c:pt>
                  <c:pt idx="10">
                    <c:v>0.04076923175454135</c:v>
                  </c:pt>
                  <c:pt idx="11">
                    <c:v>0.021910362259563606</c:v>
                  </c:pt>
                  <c:pt idx="12">
                    <c:v>0.010830987089374284</c:v>
                  </c:pt>
                  <c:pt idx="13">
                    <c:v>0.19758034197682658</c:v>
                  </c:pt>
                  <c:pt idx="14">
                    <c:v>0.030292856387323017</c:v>
                  </c:pt>
                </c:numCache>
              </c:numRef>
            </c:plus>
            <c:minus>
              <c:numRef>
                <c:f>'BM143'!$C$29:$Q$29</c:f>
                <c:numCache>
                  <c:ptCount val="15"/>
                  <c:pt idx="0">
                    <c:v>0.026961696714770104</c:v>
                  </c:pt>
                  <c:pt idx="1">
                    <c:v>0.024401939670954394</c:v>
                  </c:pt>
                  <c:pt idx="2">
                    <c:v>0.03579579050825814</c:v>
                  </c:pt>
                  <c:pt idx="3">
                    <c:v>0.022144687429319472</c:v>
                  </c:pt>
                  <c:pt idx="4">
                    <c:v>0.026579177047665506</c:v>
                  </c:pt>
                  <c:pt idx="5">
                    <c:v>0.02715641552527398</c:v>
                  </c:pt>
                  <c:pt idx="6">
                    <c:v>0.012601885248035998</c:v>
                  </c:pt>
                  <c:pt idx="7">
                    <c:v>0.02388138527507302</c:v>
                  </c:pt>
                  <c:pt idx="8">
                    <c:v>0.02290205490611466</c:v>
                  </c:pt>
                  <c:pt idx="9">
                    <c:v>0.014097497686901028</c:v>
                  </c:pt>
                  <c:pt idx="10">
                    <c:v>0.04076923175454135</c:v>
                  </c:pt>
                  <c:pt idx="11">
                    <c:v>0.021910362259563606</c:v>
                  </c:pt>
                  <c:pt idx="12">
                    <c:v>0.010830987089374284</c:v>
                  </c:pt>
                  <c:pt idx="13">
                    <c:v>0.19758034197682658</c:v>
                  </c:pt>
                  <c:pt idx="14">
                    <c:v>0.030292856387323017</c:v>
                  </c:pt>
                </c:numCache>
              </c:numRef>
            </c:minus>
            <c:noEndCap val="0"/>
          </c:errBars>
          <c:cat>
            <c:strRef>
              <c:f>'BM143'!$C$7:$Q$7</c:f>
              <c:strCache/>
            </c:strRef>
          </c:cat>
          <c:val>
            <c:numRef>
              <c:f>'BM143'!$C$28:$Q$28</c:f>
              <c:numCache/>
            </c:numRef>
          </c:val>
        </c:ser>
        <c:axId val="56680517"/>
        <c:axId val="40362606"/>
      </c:bar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0362606"/>
        <c:crosses val="autoZero"/>
        <c:auto val="1"/>
        <c:lblOffset val="100"/>
        <c:noMultiLvlLbl val="0"/>
      </c:catAx>
      <c:valAx>
        <c:axId val="40362606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6680517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Small Particle Concentrations and Fluorescence Intensity Ratios (FIR) for
Station</a:t>
            </a:r>
          </a:p>
        </c:rich>
      </c:tx>
      <c:layout>
        <c:manualLayout>
          <c:xMode val="factor"/>
          <c:yMode val="factor"/>
          <c:x val="-0.025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4675"/>
          <c:w val="0.773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'BM144'!$B$28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'BM144'!$C$29:$Q$29</c:f>
                <c:numCache>
                  <c:ptCount val="15"/>
                  <c:pt idx="0">
                    <c:v>0.023287388905565563</c:v>
                  </c:pt>
                  <c:pt idx="1">
                    <c:v>0.05090235103513322</c:v>
                  </c:pt>
                  <c:pt idx="2">
                    <c:v>0.05518299184229814</c:v>
                  </c:pt>
                  <c:pt idx="3">
                    <c:v>0.005213014383319435</c:v>
                  </c:pt>
                  <c:pt idx="4">
                    <c:v>0.01258222685111556</c:v>
                  </c:pt>
                  <c:pt idx="5">
                    <c:v>0</c:v>
                  </c:pt>
                  <c:pt idx="6">
                    <c:v>0.008201953195039711</c:v>
                  </c:pt>
                  <c:pt idx="7">
                    <c:v>0.006374410620956489</c:v>
                  </c:pt>
                  <c:pt idx="8">
                    <c:v>0.02081166751961654</c:v>
                  </c:pt>
                  <c:pt idx="9">
                    <c:v>0.01285276392297818</c:v>
                  </c:pt>
                  <c:pt idx="10">
                    <c:v>0.014172900612472944</c:v>
                  </c:pt>
                  <c:pt idx="11">
                    <c:v>0.00796450062771203</c:v>
                  </c:pt>
                  <c:pt idx="12">
                    <c:v>0.02406809295520405</c:v>
                  </c:pt>
                  <c:pt idx="13">
                    <c:v>0.05525655776777419</c:v>
                  </c:pt>
                  <c:pt idx="14">
                    <c:v>0.011353231315512767</c:v>
                  </c:pt>
                </c:numCache>
              </c:numRef>
            </c:plus>
            <c:minus>
              <c:numRef>
                <c:f>'BM144'!$C$29:$Q$29</c:f>
                <c:numCache>
                  <c:ptCount val="15"/>
                  <c:pt idx="0">
                    <c:v>0.023287388905565563</c:v>
                  </c:pt>
                  <c:pt idx="1">
                    <c:v>0.05090235103513322</c:v>
                  </c:pt>
                  <c:pt idx="2">
                    <c:v>0.05518299184229814</c:v>
                  </c:pt>
                  <c:pt idx="3">
                    <c:v>0.005213014383319435</c:v>
                  </c:pt>
                  <c:pt idx="4">
                    <c:v>0.01258222685111556</c:v>
                  </c:pt>
                  <c:pt idx="5">
                    <c:v>0</c:v>
                  </c:pt>
                  <c:pt idx="6">
                    <c:v>0.008201953195039711</c:v>
                  </c:pt>
                  <c:pt idx="7">
                    <c:v>0.006374410620956489</c:v>
                  </c:pt>
                  <c:pt idx="8">
                    <c:v>0.02081166751961654</c:v>
                  </c:pt>
                  <c:pt idx="9">
                    <c:v>0.01285276392297818</c:v>
                  </c:pt>
                  <c:pt idx="10">
                    <c:v>0.014172900612472944</c:v>
                  </c:pt>
                  <c:pt idx="11">
                    <c:v>0.00796450062771203</c:v>
                  </c:pt>
                  <c:pt idx="12">
                    <c:v>0.02406809295520405</c:v>
                  </c:pt>
                  <c:pt idx="13">
                    <c:v>0.05525655776777419</c:v>
                  </c:pt>
                  <c:pt idx="14">
                    <c:v>0.011353231315512767</c:v>
                  </c:pt>
                </c:numCache>
              </c:numRef>
            </c:minus>
            <c:noEndCap val="0"/>
          </c:errBars>
          <c:cat>
            <c:strRef>
              <c:f>'BM144'!$C$7:$Q$7</c:f>
              <c:strCache/>
            </c:strRef>
          </c:cat>
          <c:val>
            <c:numRef>
              <c:f>'BM144'!$C$28:$Q$28</c:f>
              <c:numCache/>
            </c:numRef>
          </c:val>
        </c:ser>
        <c:axId val="27719135"/>
        <c:axId val="48145624"/>
      </c:bar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145624"/>
        <c:crosses val="autoZero"/>
        <c:auto val="1"/>
        <c:lblOffset val="100"/>
        <c:noMultiLvlLbl val="0"/>
      </c:catAx>
      <c:valAx>
        <c:axId val="4814562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</a:t>
                </a:r>
                <a:r>
                  <a:rPr lang="en-US" cap="none" sz="1200" b="1" i="0" u="none" baseline="0"/>
                  <a:t> Small particle conc. (</a:t>
                </a:r>
                <a:r>
                  <a:rPr lang="en-US" cap="none" sz="1200" b="1" i="0" u="none" baseline="0"/>
                  <a:t>m</a:t>
                </a:r>
                <a:r>
                  <a:rPr lang="en-US" cap="none" sz="1200" b="1" i="0" u="none" baseline="0"/>
                  <a:t>L/L)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7719135"/>
        <c:crossesAt val="1"/>
        <c:crossBetween val="between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9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10
08
06
05
04
03
02</a:t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1050
1149
1199
1495</a:t>
            </a:r>
          </a:p>
        </cdr:txBody>
      </cdr:sp>
    </cdr:grpSp>
  </cdr:relSizeAnchor>
  <cdr:relSizeAnchor xmlns:cdr="http://schemas.openxmlformats.org/drawingml/2006/chartDrawing">
    <cdr:from>
      <cdr:x>0.72</cdr:x>
      <cdr:y>0.61675</cdr:y>
    </cdr:from>
    <cdr:to>
      <cdr:x>0.781</cdr:x>
      <cdr:y>0.67625</cdr:y>
    </cdr:to>
    <cdr:sp>
      <cdr:nvSpPr>
        <cdr:cNvPr id="4" name="TextBox 34"/>
        <cdr:cNvSpPr txBox="1">
          <a:spLocks noChangeArrowheads="1"/>
        </cdr:cNvSpPr>
      </cdr:nvSpPr>
      <cdr:spPr>
        <a:xfrm>
          <a:off x="6505575" y="25622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FIR=1.22</a:t>
          </a:r>
        </a:p>
      </cdr:txBody>
    </cdr:sp>
  </cdr:relSizeAnchor>
  <cdr:relSizeAnchor xmlns:cdr="http://schemas.openxmlformats.org/drawingml/2006/chartDrawing">
    <cdr:from>
      <cdr:x>0.32875</cdr:x>
      <cdr:y>0.687</cdr:y>
    </cdr:from>
    <cdr:to>
      <cdr:x>0.38975</cdr:x>
      <cdr:y>0.7465</cdr:y>
    </cdr:to>
    <cdr:sp>
      <cdr:nvSpPr>
        <cdr:cNvPr id="5" name="TextBox 35"/>
        <cdr:cNvSpPr txBox="1">
          <a:spLocks noChangeArrowheads="1"/>
        </cdr:cNvSpPr>
      </cdr:nvSpPr>
      <cdr:spPr>
        <a:xfrm>
          <a:off x="2962275" y="28575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FIR=1.63</a:t>
          </a:r>
        </a:p>
      </cdr:txBody>
    </cdr:sp>
  </cdr:relSizeAnchor>
  <cdr:relSizeAnchor xmlns:cdr="http://schemas.openxmlformats.org/drawingml/2006/chartDrawing">
    <cdr:from>
      <cdr:x>0.083</cdr:x>
      <cdr:y>0.49325</cdr:y>
    </cdr:from>
    <cdr:to>
      <cdr:x>0.144</cdr:x>
      <cdr:y>0.55275</cdr:y>
    </cdr:to>
    <cdr:sp>
      <cdr:nvSpPr>
        <cdr:cNvPr id="6" name="TextBox 36"/>
        <cdr:cNvSpPr txBox="1">
          <a:spLocks noChangeArrowheads="1"/>
        </cdr:cNvSpPr>
      </cdr:nvSpPr>
      <cdr:spPr>
        <a:xfrm>
          <a:off x="742950" y="2047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FIR=0.96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7" name="TextBox 43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41'!$B$4">
      <cdr:nvSpPr>
        <cdr:cNvPr id="8" name="TextBox 44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483cef0f-9055-434e-901c-73292edf283a}" type="TxLink">
            <a:rPr lang="en-US" cap="none" sz="1400" b="1" i="0" u="none" baseline="0"/>
            <a:t>BM141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9" name="Group 47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0" name="Group 46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1'!$C$7">
          <cdr:nvSpPr>
            <cdr:cNvPr id="11" name="TextBox 4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7e3c7889-6415-4e93-8d76-9bd7d2c886c6}" type="TxLink">
                <a:rPr lang="en-US" cap="none" sz="1000" b="1" i="0" u="none" baseline="0"/>
                <a:t>BM14199-1</a:t>
              </a:fld>
            </a:p>
          </cdr:txBody>
        </cdr:sp>
        <cdr:sp>
          <cdr:nvSpPr>
            <cdr:cNvPr id="12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TextBox 21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6" name="Line 23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7" name="Line 24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25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TextBox 39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0" name="Rectangle 45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0.14325</cdr:x>
      <cdr:y>0.61675</cdr:y>
    </cdr:from>
    <cdr:to>
      <cdr:x>0.20425</cdr:x>
      <cdr:y>0.67625</cdr:y>
    </cdr:to>
    <cdr:sp>
      <cdr:nvSpPr>
        <cdr:cNvPr id="21" name="TextBox 48"/>
        <cdr:cNvSpPr txBox="1">
          <a:spLocks noChangeArrowheads="1"/>
        </cdr:cNvSpPr>
      </cdr:nvSpPr>
      <cdr:spPr>
        <a:xfrm>
          <a:off x="1285875" y="25622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FIR=1.13</a:t>
          </a:r>
        </a:p>
      </cdr:txBody>
    </cdr:sp>
  </cdr:relSizeAnchor>
  <cdr:relSizeAnchor xmlns:cdr="http://schemas.openxmlformats.org/drawingml/2006/chartDrawing">
    <cdr:from>
      <cdr:x>0.63275</cdr:x>
      <cdr:y>0.61675</cdr:y>
    </cdr:from>
    <cdr:to>
      <cdr:x>0.69375</cdr:x>
      <cdr:y>0.67625</cdr:y>
    </cdr:to>
    <cdr:sp>
      <cdr:nvSpPr>
        <cdr:cNvPr id="22" name="TextBox 49"/>
        <cdr:cNvSpPr txBox="1">
          <a:spLocks noChangeArrowheads="1"/>
        </cdr:cNvSpPr>
      </cdr:nvSpPr>
      <cdr:spPr>
        <a:xfrm>
          <a:off x="5715000" y="25622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FIR=1.78</a:t>
          </a:r>
        </a:p>
      </cdr:txBody>
    </cdr:sp>
  </cdr:relSizeAnchor>
  <cdr:relSizeAnchor xmlns:cdr="http://schemas.openxmlformats.org/drawingml/2006/chartDrawing">
    <cdr:from>
      <cdr:x>0.5375</cdr:x>
      <cdr:y>0.61675</cdr:y>
    </cdr:from>
    <cdr:to>
      <cdr:x>0.5985</cdr:x>
      <cdr:y>0.67625</cdr:y>
    </cdr:to>
    <cdr:sp>
      <cdr:nvSpPr>
        <cdr:cNvPr id="23" name="TextBox 50"/>
        <cdr:cNvSpPr txBox="1">
          <a:spLocks noChangeArrowheads="1"/>
        </cdr:cNvSpPr>
      </cdr:nvSpPr>
      <cdr:spPr>
        <a:xfrm>
          <a:off x="4857750" y="25622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5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07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1049
1149
1199
1579
</a:t>
            </a:r>
          </a:p>
        </cdr:txBody>
      </cdr:sp>
    </cdr:grpSp>
  </cdr:relSizeAnchor>
  <cdr:relSizeAnchor xmlns:cdr="http://schemas.openxmlformats.org/drawingml/2006/chartDrawing">
    <cdr:from>
      <cdr:x>0.08225</cdr:x>
      <cdr:y>0.49325</cdr:y>
    </cdr:from>
    <cdr:to>
      <cdr:x>0.14325</cdr:x>
      <cdr:y>0.55275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20478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FIR=1.36</a:t>
          </a:r>
        </a:p>
      </cdr:txBody>
    </cdr:sp>
  </cdr:relSizeAnchor>
  <cdr:relSizeAnchor xmlns:cdr="http://schemas.openxmlformats.org/drawingml/2006/chartDrawing">
    <cdr:from>
      <cdr:x>0.72525</cdr:x>
      <cdr:y>0.687</cdr:y>
    </cdr:from>
    <cdr:to>
      <cdr:x>0.78625</cdr:x>
      <cdr:y>0.7465</cdr:y>
    </cdr:to>
    <cdr:sp>
      <cdr:nvSpPr>
        <cdr:cNvPr id="5" name="TextBox 5"/>
        <cdr:cNvSpPr txBox="1">
          <a:spLocks noChangeArrowheads="1"/>
        </cdr:cNvSpPr>
      </cdr:nvSpPr>
      <cdr:spPr>
        <a:xfrm>
          <a:off x="6553200" y="28575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FIR=1.74</a:t>
          </a:r>
        </a:p>
      </cdr:txBody>
    </cdr:sp>
  </cdr:relSizeAnchor>
  <cdr:relSizeAnchor xmlns:cdr="http://schemas.openxmlformats.org/drawingml/2006/chartDrawing">
    <cdr:from>
      <cdr:x>0.33225</cdr:x>
      <cdr:y>0.62825</cdr:y>
    </cdr:from>
    <cdr:to>
      <cdr:x>0.39325</cdr:x>
      <cdr:y>0.68775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260985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FIR=1.82</a:t>
          </a:r>
        </a:p>
      </cdr:txBody>
    </cdr:sp>
  </cdr:relSizeAnchor>
  <cdr:relSizeAnchor xmlns:cdr="http://schemas.openxmlformats.org/drawingml/2006/chartDrawing">
    <cdr:from>
      <cdr:x>0.2415</cdr:x>
      <cdr:y>0.687</cdr:y>
    </cdr:from>
    <cdr:to>
      <cdr:x>0.3025</cdr:x>
      <cdr:y>0.7465</cdr:y>
    </cdr:to>
    <cdr:sp>
      <cdr:nvSpPr>
        <cdr:cNvPr id="7" name="TextBox 7"/>
        <cdr:cNvSpPr txBox="1">
          <a:spLocks noChangeArrowheads="1"/>
        </cdr:cNvSpPr>
      </cdr:nvSpPr>
      <cdr:spPr>
        <a:xfrm>
          <a:off x="2181225" y="28575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FIR=1.56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42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29335a6f-46d9-49a9-837b-dbde1219db45}" type="TxLink">
            <a:rPr lang="en-US" cap="none" sz="1400" b="1" i="0" u="none" baseline="0"/>
            <a:t>BM142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2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030e6d54-b70e-40b6-aa53-21a3204b5122}" type="TxLink">
                <a:rPr lang="en-US" cap="none" sz="1000" b="1" i="0" u="none" baseline="0"/>
                <a:t>BM14299-1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0.62625</cdr:x>
      <cdr:y>0.687</cdr:y>
    </cdr:from>
    <cdr:to>
      <cdr:x>0.68725</cdr:x>
      <cdr:y>0.7465</cdr:y>
    </cdr:to>
    <cdr:sp>
      <cdr:nvSpPr>
        <cdr:cNvPr id="22" name="TextBox 22"/>
        <cdr:cNvSpPr txBox="1">
          <a:spLocks noChangeArrowheads="1"/>
        </cdr:cNvSpPr>
      </cdr:nvSpPr>
      <cdr:spPr>
        <a:xfrm>
          <a:off x="5657850" y="28575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FIR=1.90</a:t>
          </a:r>
        </a:p>
      </cdr:txBody>
    </cdr:sp>
  </cdr:relSizeAnchor>
  <cdr:relSizeAnchor xmlns:cdr="http://schemas.openxmlformats.org/drawingml/2006/chartDrawing">
    <cdr:from>
      <cdr:x>0.52875</cdr:x>
      <cdr:y>0.687</cdr:y>
    </cdr:from>
    <cdr:to>
      <cdr:x>0.58975</cdr:x>
      <cdr:y>0.7465</cdr:y>
    </cdr:to>
    <cdr:sp>
      <cdr:nvSpPr>
        <cdr:cNvPr id="23" name="TextBox 23"/>
        <cdr:cNvSpPr txBox="1">
          <a:spLocks noChangeArrowheads="1"/>
        </cdr:cNvSpPr>
      </cdr:nvSpPr>
      <cdr:spPr>
        <a:xfrm>
          <a:off x="4772025" y="2857500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FIR=1.36</a:t>
          </a:r>
        </a:p>
      </cdr:txBody>
    </cdr:sp>
  </cdr:relSizeAnchor>
  <cdr:relSizeAnchor xmlns:cdr="http://schemas.openxmlformats.org/drawingml/2006/chartDrawing">
    <cdr:from>
      <cdr:x>0.1425</cdr:x>
      <cdr:y>0.61675</cdr:y>
    </cdr:from>
    <cdr:to>
      <cdr:x>0.2035</cdr:x>
      <cdr:y>0.67625</cdr:y>
    </cdr:to>
    <cdr:sp>
      <cdr:nvSpPr>
        <cdr:cNvPr id="24" name="TextBox 24"/>
        <cdr:cNvSpPr txBox="1">
          <a:spLocks noChangeArrowheads="1"/>
        </cdr:cNvSpPr>
      </cdr:nvSpPr>
      <cdr:spPr>
        <a:xfrm>
          <a:off x="1285875" y="25622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07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3
250
500
1049
1149
1199
1545
</a:t>
            </a:r>
          </a:p>
        </cdr:txBody>
      </cdr:sp>
    </cdr:grpSp>
  </cdr:relSizeAnchor>
  <cdr:relSizeAnchor xmlns:cdr="http://schemas.openxmlformats.org/drawingml/2006/chartDrawing">
    <cdr:from>
      <cdr:x>0.0795</cdr:x>
      <cdr:y>0.55825</cdr:y>
    </cdr:from>
    <cdr:to>
      <cdr:x>0.1405</cdr:x>
      <cdr:y>0.61775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2314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FIR=1.39</a:t>
          </a:r>
        </a:p>
      </cdr:txBody>
    </cdr:sp>
  </cdr:relSizeAnchor>
  <cdr:relSizeAnchor xmlns:cdr="http://schemas.openxmlformats.org/drawingml/2006/chartDrawing">
    <cdr:from>
      <cdr:x>0.734</cdr:x>
      <cdr:y>0.6495</cdr:y>
    </cdr:from>
    <cdr:to>
      <cdr:x>0.795</cdr:x>
      <cdr:y>0.709</cdr:y>
    </cdr:to>
    <cdr:sp>
      <cdr:nvSpPr>
        <cdr:cNvPr id="5" name="TextBox 5"/>
        <cdr:cNvSpPr txBox="1">
          <a:spLocks noChangeArrowheads="1"/>
        </cdr:cNvSpPr>
      </cdr:nvSpPr>
      <cdr:spPr>
        <a:xfrm>
          <a:off x="6629400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FIR=1.73</a:t>
          </a:r>
        </a:p>
      </cdr:txBody>
    </cdr:sp>
  </cdr:relSizeAnchor>
  <cdr:relSizeAnchor xmlns:cdr="http://schemas.openxmlformats.org/drawingml/2006/chartDrawing">
    <cdr:from>
      <cdr:x>0.33525</cdr:x>
      <cdr:y>0.6495</cdr:y>
    </cdr:from>
    <cdr:to>
      <cdr:x>0.39625</cdr:x>
      <cdr:y>0.709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FIR=1.71</a:t>
          </a:r>
        </a:p>
      </cdr:txBody>
    </cdr:sp>
  </cdr:relSizeAnchor>
  <cdr:relSizeAnchor xmlns:cdr="http://schemas.openxmlformats.org/drawingml/2006/chartDrawing">
    <cdr:from>
      <cdr:x>0.14025</cdr:x>
      <cdr:y>0.6495</cdr:y>
    </cdr:from>
    <cdr:to>
      <cdr:x>0.20125</cdr:x>
      <cdr:y>0.709</cdr:y>
    </cdr:to>
    <cdr:sp>
      <cdr:nvSpPr>
        <cdr:cNvPr id="7" name="TextBox 7"/>
        <cdr:cNvSpPr txBox="1">
          <a:spLocks noChangeArrowheads="1"/>
        </cdr:cNvSpPr>
      </cdr:nvSpPr>
      <cdr:spPr>
        <a:xfrm>
          <a:off x="1266825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FIR=1.54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43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46c589ea-96e9-428d-bcb6-b9c6bec6b3b8}" type="TxLink">
            <a:rPr lang="en-US" cap="none" sz="1400" b="1" i="0" u="none" baseline="0"/>
            <a:t>BM143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3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e92318ef-8825-4097-98a6-5bab75eaee3e}" type="TxLink">
                <a:rPr lang="en-US" cap="none" sz="1000" b="1" i="0" u="none" baseline="0"/>
                <a:t>BM14399-1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0.62625</cdr:x>
      <cdr:y>0.6495</cdr:y>
    </cdr:from>
    <cdr:to>
      <cdr:x>0.68725</cdr:x>
      <cdr:y>0.709</cdr:y>
    </cdr:to>
    <cdr:sp>
      <cdr:nvSpPr>
        <cdr:cNvPr id="22" name="TextBox 24"/>
        <cdr:cNvSpPr txBox="1">
          <a:spLocks noChangeArrowheads="1"/>
        </cdr:cNvSpPr>
      </cdr:nvSpPr>
      <cdr:spPr>
        <a:xfrm>
          <a:off x="5657850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FIR=1.40</a:t>
          </a:r>
        </a:p>
      </cdr:txBody>
    </cdr:sp>
  </cdr:relSizeAnchor>
  <cdr:relSizeAnchor xmlns:cdr="http://schemas.openxmlformats.org/drawingml/2006/chartDrawing">
    <cdr:from>
      <cdr:x>0.52</cdr:x>
      <cdr:y>0.6495</cdr:y>
    </cdr:from>
    <cdr:to>
      <cdr:x>0.581</cdr:x>
      <cdr:y>0.709</cdr:y>
    </cdr:to>
    <cdr:sp>
      <cdr:nvSpPr>
        <cdr:cNvPr id="23" name="TextBox 25"/>
        <cdr:cNvSpPr txBox="1">
          <a:spLocks noChangeArrowheads="1"/>
        </cdr:cNvSpPr>
      </cdr:nvSpPr>
      <cdr:spPr>
        <a:xfrm>
          <a:off x="4695825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FIR=1.38</a:t>
          </a:r>
        </a:p>
      </cdr:txBody>
    </cdr:sp>
  </cdr:relSizeAnchor>
  <cdr:relSizeAnchor xmlns:cdr="http://schemas.openxmlformats.org/drawingml/2006/chartDrawing">
    <cdr:from>
      <cdr:x>0.24225</cdr:x>
      <cdr:y>0.6495</cdr:y>
    </cdr:from>
    <cdr:to>
      <cdr:x>0.30325</cdr:x>
      <cdr:y>0.709</cdr:y>
    </cdr:to>
    <cdr:sp>
      <cdr:nvSpPr>
        <cdr:cNvPr id="24" name="TextBox 26"/>
        <cdr:cNvSpPr txBox="1">
          <a:spLocks noChangeArrowheads="1"/>
        </cdr:cNvSpPr>
      </cdr:nvSpPr>
      <cdr:spPr>
        <a:xfrm>
          <a:off x="2181225" y="2695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0.84575</cdr:x>
      <cdr:y>0.15425</cdr:y>
    </cdr:from>
    <cdr:to>
      <cdr:x>0.97425</cdr:x>
      <cdr:y>0.67625</cdr:y>
    </cdr:to>
    <cdr:grpSp>
      <cdr:nvGrpSpPr>
        <cdr:cNvPr id="1" name="Group 1"/>
        <cdr:cNvGrpSpPr>
          <a:grpSpLocks/>
        </cdr:cNvGrpSpPr>
      </cdr:nvGrpSpPr>
      <cdr:grpSpPr>
        <a:xfrm>
          <a:off x="7639050" y="638175"/>
          <a:ext cx="1162050" cy="2171700"/>
          <a:chOff x="7781830" y="600294"/>
          <a:chExt cx="1150058" cy="213313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781830" y="600294"/>
            <a:ext cx="5738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Sample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99
07
06
05
04
03
02
01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8353409" y="600294"/>
            <a:ext cx="578479" cy="21331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Depth</a:t>
            </a:r>
            <a:r>
              <a:rPr lang="en-US" cap="none" sz="1000" b="1" i="0" u="none" baseline="0">
                <a:latin typeface="Calibri"/>
                <a:ea typeface="Calibri"/>
                <a:cs typeface="Calibri"/>
              </a:rPr>
              <a:t>
0.5
2
250
500
1049
1149
1199
1440
</a:t>
            </a:r>
          </a:p>
        </cdr:txBody>
      </cdr:sp>
    </cdr:grpSp>
  </cdr:relSizeAnchor>
  <cdr:relSizeAnchor xmlns:cdr="http://schemas.openxmlformats.org/drawingml/2006/chartDrawing">
    <cdr:from>
      <cdr:x>0.0795</cdr:x>
      <cdr:y>0.55825</cdr:y>
    </cdr:from>
    <cdr:to>
      <cdr:x>0.1405</cdr:x>
      <cdr:y>0.61775</cdr:y>
    </cdr:to>
    <cdr:sp>
      <cdr:nvSpPr>
        <cdr:cNvPr id="4" name="TextBox 4"/>
        <cdr:cNvSpPr txBox="1">
          <a:spLocks noChangeArrowheads="1"/>
        </cdr:cNvSpPr>
      </cdr:nvSpPr>
      <cdr:spPr>
        <a:xfrm>
          <a:off x="714375" y="231457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FIR=1.32</a:t>
          </a:r>
        </a:p>
      </cdr:txBody>
    </cdr:sp>
  </cdr:relSizeAnchor>
  <cdr:relSizeAnchor xmlns:cdr="http://schemas.openxmlformats.org/drawingml/2006/chartDrawing">
    <cdr:from>
      <cdr:x>0.7275</cdr:x>
      <cdr:y>0.645</cdr:y>
    </cdr:from>
    <cdr:to>
      <cdr:x>0.7885</cdr:x>
      <cdr:y>0.7045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0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FIR=1.63</a:t>
          </a:r>
        </a:p>
      </cdr:txBody>
    </cdr:sp>
  </cdr:relSizeAnchor>
  <cdr:relSizeAnchor xmlns:cdr="http://schemas.openxmlformats.org/drawingml/2006/chartDrawing">
    <cdr:from>
      <cdr:x>0.32425</cdr:x>
      <cdr:y>0.645</cdr:y>
    </cdr:from>
    <cdr:to>
      <cdr:x>0.38525</cdr:x>
      <cdr:y>0.7045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FIR=1.45</a:t>
          </a:r>
        </a:p>
      </cdr:txBody>
    </cdr:sp>
  </cdr:relSizeAnchor>
  <cdr:relSizeAnchor xmlns:cdr="http://schemas.openxmlformats.org/drawingml/2006/chartDrawing">
    <cdr:from>
      <cdr:x>0.1455</cdr:x>
      <cdr:y>0.645</cdr:y>
    </cdr:from>
    <cdr:to>
      <cdr:x>0.2065</cdr:x>
      <cdr:y>0.7045</cdr:y>
    </cdr:to>
    <cdr:sp>
      <cdr:nvSpPr>
        <cdr:cNvPr id="7" name="TextBox 7"/>
        <cdr:cNvSpPr txBox="1">
          <a:spLocks noChangeArrowheads="1"/>
        </cdr:cNvSpPr>
      </cdr:nvSpPr>
      <cdr:spPr>
        <a:xfrm>
          <a:off x="1314450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FIR=1.33</a:t>
          </a:r>
        </a:p>
      </cdr:txBody>
    </cdr:sp>
  </cdr:relSizeAnchor>
  <cdr:relSizeAnchor xmlns:cdr="http://schemas.openxmlformats.org/drawingml/2006/chartDrawing">
    <cdr:from>
      <cdr:x>0.52</cdr:x>
      <cdr:y>0.11925</cdr:y>
    </cdr:from>
    <cdr:to>
      <cdr:x>0.5285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4695825" y="4953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0.08175</cdr:y>
    </cdr:from>
    <cdr:to>
      <cdr:x>0.60275</cdr:x>
      <cdr:y>0.13125</cdr:y>
    </cdr:to>
    <cdr:sp textlink="'BM144'!$B$4">
      <cdr:nvSpPr>
        <cdr:cNvPr id="9" name="TextBox 9"/>
        <cdr:cNvSpPr txBox="1">
          <a:spLocks noChangeArrowheads="1"/>
        </cdr:cNvSpPr>
      </cdr:nvSpPr>
      <cdr:spPr>
        <a:xfrm>
          <a:off x="4572000" y="3333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000" tIns="0" rIns="0" bIns="0" anchor="ctr"/>
        <a:p>
          <a:pPr algn="l">
            <a:defRPr/>
          </a:pPr>
          <a:fld id="{ce349414-6534-4ccc-ae16-5cab11acb5d4}" type="TxLink">
            <a:rPr lang="en-US" cap="none" sz="1400" b="1" i="0" u="none" baseline="0"/>
            <a:t>BM144</a:t>
          </a:fld>
        </a:p>
      </cdr:txBody>
    </cdr:sp>
  </cdr:relSizeAnchor>
  <cdr:relSizeAnchor xmlns:cdr="http://schemas.openxmlformats.org/drawingml/2006/chartDrawing">
    <cdr:from>
      <cdr:x>0.82975</cdr:x>
      <cdr:y>0.76875</cdr:y>
    </cdr:from>
    <cdr:to>
      <cdr:x>0.99575</cdr:x>
      <cdr:y>0.993</cdr:y>
    </cdr:to>
    <cdr:grpSp>
      <cdr:nvGrpSpPr>
        <cdr:cNvPr id="10" name="Group 10"/>
        <cdr:cNvGrpSpPr>
          <a:grpSpLocks/>
        </cdr:cNvGrpSpPr>
      </cdr:nvGrpSpPr>
      <cdr:grpSpPr>
        <a:xfrm>
          <a:off x="7496175" y="3190875"/>
          <a:ext cx="1504950" cy="933450"/>
          <a:chOff x="7420213" y="3162500"/>
          <a:chExt cx="1486281" cy="914200"/>
        </a:xfrm>
        <a:solidFill>
          <a:srgbClr val="FFFFFF"/>
        </a:solidFill>
      </cdr:grpSpPr>
      <cdr:grpSp>
        <cdr:nvGrpSpPr>
          <cdr:cNvPr id="11" name="Group 11"/>
          <cdr:cNvGrpSpPr>
            <a:grpSpLocks/>
          </cdr:cNvGrpSpPr>
        </cdr:nvGrpSpPr>
        <cdr:grpSpPr>
          <a:xfrm>
            <a:off x="7467402" y="3210496"/>
            <a:ext cx="1439092" cy="862319"/>
            <a:chOff x="7467219" y="3210401"/>
            <a:chExt cx="1439275" cy="862222"/>
          </a:xfrm>
          <a:solidFill>
            <a:srgbClr val="FFFFFF"/>
          </a:solidFill>
        </cdr:grpSpPr>
        <cdr:sp textlink="'BM144'!$C$7">
          <cdr:nvSpPr>
            <cdr:cNvPr id="12" name="TextBox 12"/>
            <cdr:cNvSpPr txBox="1">
              <a:spLocks noChangeArrowheads="1"/>
            </cdr:cNvSpPr>
          </cdr:nvSpPr>
          <cdr:spPr>
            <a:xfrm>
              <a:off x="7467219" y="3381552"/>
              <a:ext cx="1351839" cy="180420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ctr">
                <a:defRPr/>
              </a:pPr>
              <a:fld id="{5ef1cc0b-8628-4634-8c75-b65a7a9e945b}" type="TxLink">
                <a:rPr lang="en-US" cap="none" sz="1000" b="1" i="0" u="none" baseline="0"/>
                <a:t>BM14499-1</a:t>
              </a:fld>
            </a:p>
          </cdr:txBody>
        </cdr:sp>
        <cdr:sp>
          <cdr:nvSpPr>
            <cdr:cNvPr id="13" name="Left Brace 11"/>
            <cdr:cNvSpPr>
              <a:spLocks/>
            </cdr:cNvSpPr>
          </cdr:nvSpPr>
          <cdr:spPr>
            <a:xfrm rot="16200000">
              <a:off x="7876693" y="3563050"/>
              <a:ext cx="28857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4" name="Left Brace 11"/>
            <cdr:cNvSpPr>
              <a:spLocks/>
            </cdr:cNvSpPr>
          </cdr:nvSpPr>
          <cdr:spPr>
            <a:xfrm rot="16200000">
              <a:off x="8163468" y="3561972"/>
              <a:ext cx="136371" cy="76522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5" name="Left Brace 11"/>
            <cdr:cNvSpPr>
              <a:spLocks/>
            </cdr:cNvSpPr>
          </cdr:nvSpPr>
          <cdr:spPr>
            <a:xfrm rot="16200000">
              <a:off x="8333303" y="3561972"/>
              <a:ext cx="69445" cy="75444"/>
            </a:xfrm>
            <a:prstGeom prst="leftBrace">
              <a:avLst>
                <a:gd name="adj" fmla="val -48666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6" name="TextBox 16"/>
            <cdr:cNvSpPr txBox="1">
              <a:spLocks noChangeArrowheads="1"/>
            </cdr:cNvSpPr>
          </cdr:nvSpPr>
          <cdr:spPr>
            <a:xfrm>
              <a:off x="7467219" y="3905567"/>
              <a:ext cx="1439275" cy="167056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900" b="1" i="0" u="none" baseline="0"/>
                <a:t>Station    Sample    Duplicate</a:t>
              </a:r>
            </a:p>
          </cdr:txBody>
        </cdr:sp>
        <cdr:sp>
          <cdr:nvSpPr>
            <cdr:cNvPr id="17" name="Line 17"/>
            <cdr:cNvSpPr>
              <a:spLocks/>
            </cdr:cNvSpPr>
          </cdr:nvSpPr>
          <cdr:spPr>
            <a:xfrm flipH="1">
              <a:off x="7744639" y="3714801"/>
              <a:ext cx="275261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8" name="Line 18"/>
            <cdr:cNvSpPr>
              <a:spLocks/>
            </cdr:cNvSpPr>
          </cdr:nvSpPr>
          <cdr:spPr>
            <a:xfrm flipH="1">
              <a:off x="8143318" y="3714801"/>
              <a:ext cx="87436" cy="19055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19" name="Line 19"/>
            <cdr:cNvSpPr>
              <a:spLocks/>
            </cdr:cNvSpPr>
          </cdr:nvSpPr>
          <cdr:spPr>
            <a:xfrm>
              <a:off x="8400589" y="3714801"/>
              <a:ext cx="170194" cy="1946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20" name="TextBox 20"/>
            <cdr:cNvSpPr txBox="1">
              <a:spLocks noChangeArrowheads="1"/>
            </cdr:cNvSpPr>
          </cdr:nvSpPr>
          <cdr:spPr>
            <a:xfrm>
              <a:off x="7610427" y="3210401"/>
              <a:ext cx="1143864" cy="228273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1" i="0" u="none" baseline="0"/>
                <a:t>Sample ID Coding:</a:t>
              </a:r>
            </a:p>
          </cdr:txBody>
        </cdr:sp>
      </cdr:grpSp>
      <cdr:sp>
        <cdr:nvSpPr>
          <cdr:cNvPr id="21" name="Rectangle 21"/>
          <cdr:cNvSpPr>
            <a:spLocks/>
          </cdr:cNvSpPr>
        </cdr:nvSpPr>
        <cdr:spPr>
          <a:xfrm>
            <a:off x="7420213" y="3162500"/>
            <a:ext cx="1486281" cy="91420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0.52875</cdr:x>
      <cdr:y>0.645</cdr:y>
    </cdr:from>
    <cdr:to>
      <cdr:x>0.58975</cdr:x>
      <cdr:y>0.7045</cdr:y>
    </cdr:to>
    <cdr:sp>
      <cdr:nvSpPr>
        <cdr:cNvPr id="22" name="TextBox 22"/>
        <cdr:cNvSpPr txBox="1">
          <a:spLocks noChangeArrowheads="1"/>
        </cdr:cNvSpPr>
      </cdr:nvSpPr>
      <cdr:spPr>
        <a:xfrm>
          <a:off x="4772025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FIR=1.67</a:t>
          </a:r>
        </a:p>
      </cdr:txBody>
    </cdr:sp>
  </cdr:relSizeAnchor>
  <cdr:relSizeAnchor xmlns:cdr="http://schemas.openxmlformats.org/drawingml/2006/chartDrawing">
    <cdr:from>
      <cdr:x>0.2415</cdr:x>
      <cdr:y>0.645</cdr:y>
    </cdr:from>
    <cdr:to>
      <cdr:x>0.3025</cdr:x>
      <cdr:y>0.7045</cdr:y>
    </cdr:to>
    <cdr:sp>
      <cdr:nvSpPr>
        <cdr:cNvPr id="23" name="TextBox 23"/>
        <cdr:cNvSpPr txBox="1">
          <a:spLocks noChangeArrowheads="1"/>
        </cdr:cNvSpPr>
      </cdr:nvSpPr>
      <cdr:spPr>
        <a:xfrm>
          <a:off x="2181225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FIR=1.53</a:t>
          </a:r>
        </a:p>
      </cdr:txBody>
    </cdr:sp>
  </cdr:relSizeAnchor>
  <cdr:relSizeAnchor xmlns:cdr="http://schemas.openxmlformats.org/drawingml/2006/chartDrawing">
    <cdr:from>
      <cdr:x>0.62625</cdr:x>
      <cdr:y>0.645</cdr:y>
    </cdr:from>
    <cdr:to>
      <cdr:x>0.68725</cdr:x>
      <cdr:y>0.7045</cdr:y>
    </cdr:to>
    <cdr:sp>
      <cdr:nvSpPr>
        <cdr:cNvPr id="24" name="TextBox 24"/>
        <cdr:cNvSpPr txBox="1">
          <a:spLocks noChangeArrowheads="1"/>
        </cdr:cNvSpPr>
      </cdr:nvSpPr>
      <cdr:spPr>
        <a:xfrm>
          <a:off x="5657850" y="2676525"/>
          <a:ext cx="552450" cy="2476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/>
            <a:t>FIR=1.79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31</xdr:row>
      <xdr:rowOff>114300</xdr:rowOff>
    </xdr:from>
    <xdr:ext cx="9039225" cy="4162425"/>
    <xdr:graphicFrame>
      <xdr:nvGraphicFramePr>
        <xdr:cNvPr id="1" name="Chart 1"/>
        <xdr:cNvGraphicFramePr/>
      </xdr:nvGraphicFramePr>
      <xdr:xfrm>
        <a:off x="3543300" y="5210175"/>
        <a:ext cx="9039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31">
      <selection activeCell="A50" sqref="A50"/>
    </sheetView>
  </sheetViews>
  <sheetFormatPr defaultColWidth="9.140625" defaultRowHeight="12.75"/>
  <cols>
    <col min="1" max="1" width="20.57421875" style="29" bestFit="1" customWidth="1"/>
    <col min="2" max="2" width="18.7109375" style="0" bestFit="1" customWidth="1"/>
    <col min="3" max="23" width="13.57421875" style="0" bestFit="1" customWidth="1"/>
    <col min="24" max="24" width="13.7109375" style="0" customWidth="1"/>
    <col min="25" max="25" width="14.00390625" style="0" customWidth="1"/>
    <col min="26" max="26" width="11.7109375" style="0" customWidth="1"/>
    <col min="27" max="27" width="11.8515625" style="0" customWidth="1"/>
    <col min="28" max="28" width="12.57421875" style="0" customWidth="1"/>
    <col min="29" max="29" width="13.7109375" style="0" customWidth="1"/>
  </cols>
  <sheetData>
    <row r="1" spans="1:4" ht="12.75">
      <c r="A1" s="25" t="s">
        <v>3</v>
      </c>
      <c r="B1" s="36">
        <v>40388</v>
      </c>
      <c r="C1" s="28"/>
      <c r="D1" s="28"/>
    </row>
    <row r="2" spans="1:2" ht="12.75">
      <c r="A2" s="35" t="s">
        <v>6</v>
      </c>
      <c r="B2" s="37" t="s">
        <v>7</v>
      </c>
    </row>
    <row r="3" spans="1:2" ht="13.5" thickBot="1">
      <c r="A3" s="35" t="s">
        <v>4</v>
      </c>
      <c r="B3" s="38">
        <v>141</v>
      </c>
    </row>
    <row r="4" spans="1:2" ht="13.5" thickBot="1">
      <c r="A4" s="26" t="s">
        <v>5</v>
      </c>
      <c r="B4" s="24" t="str">
        <f>IF(LEN($B$3)=1,$B$2&amp;"00"&amp;$B$3,IF(LEN($B$3)=2,$B$2&amp;"0"&amp;$B$3,$B$2&amp;$B$3))</f>
        <v>BM141</v>
      </c>
    </row>
    <row r="5" spans="1:2" ht="13.5" thickBot="1">
      <c r="A5" s="30"/>
      <c r="B5" s="31"/>
    </row>
    <row r="6" spans="1:2" s="34" customFormat="1" ht="14.25" thickBot="1" thickTop="1">
      <c r="A6" s="32"/>
      <c r="B6" s="33"/>
    </row>
    <row r="7" spans="1:17" s="3" customFormat="1" ht="13.5" thickBot="1">
      <c r="A7" s="27"/>
      <c r="B7" s="24" t="s">
        <v>0</v>
      </c>
      <c r="C7" s="14" t="str">
        <f>$B$4&amp;"99-1"</f>
        <v>BM14199-1</v>
      </c>
      <c r="D7" s="14" t="str">
        <f>$B$4&amp;"10-1"</f>
        <v>BM14110-1</v>
      </c>
      <c r="E7" s="14" t="str">
        <f>$B$4&amp;"10-2"</f>
        <v>BM14110-2</v>
      </c>
      <c r="F7" s="14" t="str">
        <f>$B$4&amp;"08-1"</f>
        <v>BM14108-1</v>
      </c>
      <c r="G7" s="14" t="str">
        <f>$B$4&amp;"08-2"</f>
        <v>BM14108-2</v>
      </c>
      <c r="H7" s="14" t="str">
        <f>$B$4&amp;"06-1"</f>
        <v>BM14106-1</v>
      </c>
      <c r="I7" s="14" t="str">
        <f>$B$4&amp;"06-2"</f>
        <v>BM14106-2</v>
      </c>
      <c r="J7" s="14" t="str">
        <f>$B$4&amp;"05-1"</f>
        <v>BM14105-1</v>
      </c>
      <c r="K7" s="14" t="str">
        <f>$B$4&amp;"05-2"</f>
        <v>BM14105-2</v>
      </c>
      <c r="L7" s="14" t="str">
        <f>$B$4&amp;"04-1"</f>
        <v>BM14104-1</v>
      </c>
      <c r="M7" s="14" t="str">
        <f>$B$4&amp;"04-2"</f>
        <v>BM14104-2</v>
      </c>
      <c r="N7" s="14" t="str">
        <f>$B$4&amp;"03-1"</f>
        <v>BM14103-1</v>
      </c>
      <c r="O7" s="14" t="str">
        <f>$B$4&amp;"03-2"</f>
        <v>BM14103-2</v>
      </c>
      <c r="P7" s="14" t="str">
        <f>$B$4&amp;"02-1"</f>
        <v>BM14102-1</v>
      </c>
      <c r="Q7" s="14" t="str">
        <f>$B$4&amp;"02-2"</f>
        <v>BM14102-2</v>
      </c>
    </row>
    <row r="8" spans="2:17" ht="12.75">
      <c r="B8" s="15">
        <v>0</v>
      </c>
      <c r="C8">
        <v>0.23411691999999998</v>
      </c>
      <c r="D8" s="10">
        <v>0.01426397</v>
      </c>
      <c r="E8" s="10">
        <v>0.07426824000000001</v>
      </c>
      <c r="F8" s="10">
        <v>0.08824453</v>
      </c>
      <c r="G8" s="10">
        <v>0.055003550000000005</v>
      </c>
      <c r="H8" s="10">
        <v>0</v>
      </c>
      <c r="I8" s="10">
        <v>0.06050635000000001</v>
      </c>
      <c r="J8" s="10">
        <v>0.033354449999999994</v>
      </c>
      <c r="K8" s="10">
        <v>0.038247210000000004</v>
      </c>
      <c r="L8" s="10">
        <v>0.15013032</v>
      </c>
      <c r="M8" s="10">
        <v>0.05298722</v>
      </c>
      <c r="N8" s="10">
        <v>0.039905790000000003</v>
      </c>
      <c r="O8" s="10">
        <v>0.05253516</v>
      </c>
      <c r="P8" s="10">
        <v>0.033979220000000004</v>
      </c>
      <c r="Q8" s="10">
        <v>0.18556106</v>
      </c>
    </row>
    <row r="9" spans="2:19" ht="12.75">
      <c r="B9" s="16">
        <v>2</v>
      </c>
      <c r="C9">
        <v>0.32849339</v>
      </c>
      <c r="D9" s="4">
        <v>0.08661078000000001</v>
      </c>
      <c r="E9" s="4">
        <v>0.04841640999999999</v>
      </c>
      <c r="F9" s="4">
        <v>0.06923235999999999</v>
      </c>
      <c r="G9" s="4">
        <v>0.05418608999999999</v>
      </c>
      <c r="H9" s="4">
        <v>0</v>
      </c>
      <c r="I9" s="6">
        <v>0.024791940000000002</v>
      </c>
      <c r="J9" s="4">
        <v>0.03302982</v>
      </c>
      <c r="K9" s="4">
        <v>0.02461853</v>
      </c>
      <c r="L9" s="4">
        <v>0.050570739999999996</v>
      </c>
      <c r="M9" s="4">
        <v>0.07843048999999999</v>
      </c>
      <c r="N9" s="4">
        <v>0.07346496</v>
      </c>
      <c r="O9" s="4">
        <v>0.054913649999999994</v>
      </c>
      <c r="P9" s="4">
        <v>0.10360635</v>
      </c>
      <c r="Q9" s="4">
        <v>0</v>
      </c>
      <c r="S9" s="2"/>
    </row>
    <row r="10" spans="2:17" ht="12.75">
      <c r="B10" s="16">
        <v>4</v>
      </c>
      <c r="C10">
        <v>0.26885147</v>
      </c>
      <c r="D10" s="4">
        <v>0.18344544</v>
      </c>
      <c r="E10" s="4">
        <v>0.11012773000000001</v>
      </c>
      <c r="F10" s="4">
        <v>0.09511301</v>
      </c>
      <c r="G10" s="4">
        <v>0.05441753</v>
      </c>
      <c r="H10" s="4" t="s">
        <v>8</v>
      </c>
      <c r="I10" s="4">
        <v>0.09405415</v>
      </c>
      <c r="J10" s="4">
        <v>0.01898731</v>
      </c>
      <c r="K10" s="4">
        <v>0.00150732</v>
      </c>
      <c r="L10" s="4">
        <v>0.10699495999999999</v>
      </c>
      <c r="M10" s="4">
        <v>0.09165361</v>
      </c>
      <c r="N10" s="4">
        <v>0.13364831</v>
      </c>
      <c r="O10" s="4">
        <v>0.05471027999999999</v>
      </c>
      <c r="P10" s="4">
        <v>0.08930258999999999</v>
      </c>
      <c r="Q10" s="4">
        <v>0</v>
      </c>
    </row>
    <row r="11" spans="2:17" ht="12.75">
      <c r="B11" s="16">
        <v>6</v>
      </c>
      <c r="C11">
        <v>0.3274711</v>
      </c>
      <c r="D11" s="4">
        <v>0.11125286999999999</v>
      </c>
      <c r="E11" s="4">
        <v>0.08343583</v>
      </c>
      <c r="F11" s="4">
        <v>0.09325594</v>
      </c>
      <c r="G11" s="4">
        <v>0.06813756</v>
      </c>
      <c r="H11" s="4">
        <v>0</v>
      </c>
      <c r="I11" s="4">
        <v>0.0052444100000000006</v>
      </c>
      <c r="J11" s="4">
        <v>0.05384219999999999</v>
      </c>
      <c r="K11" s="4">
        <v>0.03468458</v>
      </c>
      <c r="L11" s="4">
        <v>0.12204467</v>
      </c>
      <c r="M11" s="4">
        <v>0.08317528</v>
      </c>
      <c r="N11" s="4">
        <v>0.1557032</v>
      </c>
      <c r="O11" s="4">
        <v>0.06188135</v>
      </c>
      <c r="P11" s="4">
        <v>0.015013539999999999</v>
      </c>
      <c r="Q11" s="4">
        <v>0.13443763</v>
      </c>
    </row>
    <row r="12" spans="2:17" ht="12.75">
      <c r="B12" s="16">
        <v>8</v>
      </c>
      <c r="C12">
        <v>0.37247155000000004</v>
      </c>
      <c r="D12" s="4">
        <v>0.014995080000000001</v>
      </c>
      <c r="E12" s="4">
        <v>0.09048855</v>
      </c>
      <c r="F12" s="4">
        <v>0.06807210000000001</v>
      </c>
      <c r="G12" s="4">
        <v>0.044866369999999996</v>
      </c>
      <c r="H12" s="4">
        <v>0.00694153</v>
      </c>
      <c r="I12" s="4">
        <v>0.027625309999999997</v>
      </c>
      <c r="J12" s="4">
        <v>0</v>
      </c>
      <c r="K12" s="4">
        <v>0</v>
      </c>
      <c r="L12" s="6">
        <v>0.10701455</v>
      </c>
      <c r="M12" s="4">
        <v>0.09858782</v>
      </c>
      <c r="N12" s="4">
        <v>0.09459728999999999</v>
      </c>
      <c r="O12" s="4">
        <v>0</v>
      </c>
      <c r="P12" s="4">
        <v>0.048006570000000005</v>
      </c>
      <c r="Q12" s="4">
        <v>0</v>
      </c>
    </row>
    <row r="13" spans="2:17" ht="12.75">
      <c r="B13" s="16">
        <v>10</v>
      </c>
      <c r="C13">
        <v>0.33070708</v>
      </c>
      <c r="D13" s="4">
        <v>0.08316999000000001</v>
      </c>
      <c r="E13" s="4">
        <v>0.048480480000000006</v>
      </c>
      <c r="F13" s="4">
        <v>0.06707628</v>
      </c>
      <c r="G13" s="4">
        <v>0.05882785</v>
      </c>
      <c r="H13" s="4">
        <v>0</v>
      </c>
      <c r="I13" s="4">
        <v>0.025701090000000003</v>
      </c>
      <c r="J13" s="4">
        <v>0.06038741000000001</v>
      </c>
      <c r="K13" s="4">
        <v>0.08855078</v>
      </c>
      <c r="L13" s="4">
        <v>0.050790959999999996</v>
      </c>
      <c r="M13" s="4">
        <v>0.0386923</v>
      </c>
      <c r="N13" s="4">
        <v>0.05191989999999999</v>
      </c>
      <c r="O13" s="4">
        <v>0.11290344000000001</v>
      </c>
      <c r="P13" s="4">
        <v>0</v>
      </c>
      <c r="Q13" s="4">
        <v>0</v>
      </c>
    </row>
    <row r="14" spans="2:17" ht="12.75">
      <c r="B14" s="16">
        <v>12</v>
      </c>
      <c r="C14">
        <v>0.28938065999999996</v>
      </c>
      <c r="D14" s="4">
        <v>0</v>
      </c>
      <c r="E14" s="4">
        <v>0.02166635</v>
      </c>
      <c r="F14" s="4">
        <v>0.07585572999999998</v>
      </c>
      <c r="G14" s="4" t="s">
        <v>8</v>
      </c>
      <c r="H14" s="4">
        <v>0</v>
      </c>
      <c r="I14" s="4">
        <v>0.01919309</v>
      </c>
      <c r="J14" s="4">
        <v>0.06855913</v>
      </c>
      <c r="K14" s="4">
        <v>0.04659231</v>
      </c>
      <c r="L14" s="4">
        <v>0.09655340999999999</v>
      </c>
      <c r="M14" s="4">
        <v>0.174013</v>
      </c>
      <c r="N14" s="4">
        <v>0.08540902</v>
      </c>
      <c r="O14" s="4">
        <v>0.04301376999999999</v>
      </c>
      <c r="P14" s="4">
        <v>0.026459</v>
      </c>
      <c r="Q14" s="4">
        <v>0.12055217</v>
      </c>
    </row>
    <row r="15" spans="2:17" ht="12.75">
      <c r="B15" s="16">
        <v>14</v>
      </c>
      <c r="C15">
        <v>0.27489838</v>
      </c>
      <c r="D15" s="4">
        <v>0.00937626</v>
      </c>
      <c r="E15" s="4">
        <v>0.0295431</v>
      </c>
      <c r="F15" s="4">
        <v>0.06937642000000002</v>
      </c>
      <c r="G15" s="4">
        <v>0.059005869999999995</v>
      </c>
      <c r="H15" s="4">
        <v>0</v>
      </c>
      <c r="I15" s="4">
        <v>0.037657630000000004</v>
      </c>
      <c r="J15" s="4">
        <v>0.02993048</v>
      </c>
      <c r="K15" s="4">
        <v>0.01836795</v>
      </c>
      <c r="L15" s="4">
        <v>0.16693765000000002</v>
      </c>
      <c r="M15" s="4">
        <v>0.04532113</v>
      </c>
      <c r="N15" s="4">
        <v>0.21428714000000001</v>
      </c>
      <c r="O15" s="4">
        <v>0.04084357</v>
      </c>
      <c r="P15" s="4">
        <v>0.03947922</v>
      </c>
      <c r="Q15" s="4">
        <v>0.1935597</v>
      </c>
    </row>
    <row r="16" spans="2:17" ht="12.75">
      <c r="B16" s="16">
        <v>16</v>
      </c>
      <c r="C16">
        <v>0.21673873999999999</v>
      </c>
      <c r="D16" s="4">
        <v>0.08708465</v>
      </c>
      <c r="E16" s="4">
        <v>0.07793541000000001</v>
      </c>
      <c r="F16" s="4">
        <v>0.05822158000000001</v>
      </c>
      <c r="G16" s="4">
        <v>0.048409749999999994</v>
      </c>
      <c r="H16" s="4">
        <v>0</v>
      </c>
      <c r="I16" s="4">
        <v>0.04336803</v>
      </c>
      <c r="J16" s="4">
        <v>0</v>
      </c>
      <c r="K16" s="4">
        <v>0.07259304</v>
      </c>
      <c r="L16" s="4">
        <v>0.08069515999999999</v>
      </c>
      <c r="M16" s="4">
        <v>0.07897538</v>
      </c>
      <c r="N16" s="4">
        <v>0.09191807</v>
      </c>
      <c r="O16" s="4">
        <v>0.08377536</v>
      </c>
      <c r="P16" s="4">
        <v>0.013028760000000002</v>
      </c>
      <c r="Q16" s="4">
        <v>0.09673163000000001</v>
      </c>
    </row>
    <row r="17" spans="2:17" ht="12.75">
      <c r="B17" s="16">
        <v>18</v>
      </c>
      <c r="C17">
        <v>0.29123026</v>
      </c>
      <c r="D17" s="4">
        <v>0.13546977000000002</v>
      </c>
      <c r="E17" s="4">
        <v>0.028664989999999998</v>
      </c>
      <c r="F17" s="4">
        <v>0.09324417</v>
      </c>
      <c r="G17" s="4">
        <v>0.05572793</v>
      </c>
      <c r="H17" s="4">
        <v>0</v>
      </c>
      <c r="I17" s="4">
        <v>0.06681173</v>
      </c>
      <c r="J17" s="4">
        <v>0.01668188</v>
      </c>
      <c r="K17" s="4">
        <v>0.060362189999999996</v>
      </c>
      <c r="L17" s="4">
        <v>0.060059299999999996</v>
      </c>
      <c r="M17" s="4">
        <v>0.06728594</v>
      </c>
      <c r="N17" s="4">
        <v>0.07418644</v>
      </c>
      <c r="O17" s="4">
        <v>0.02639268</v>
      </c>
      <c r="P17" s="4">
        <v>0.05213165</v>
      </c>
      <c r="Q17" s="4">
        <v>0.14763361</v>
      </c>
    </row>
    <row r="18" spans="2:17" ht="12.75">
      <c r="B18" s="16">
        <v>20</v>
      </c>
      <c r="C18">
        <v>0.33168675000000003</v>
      </c>
      <c r="D18" s="4">
        <v>0.12240656999999999</v>
      </c>
      <c r="E18" s="4">
        <v>0.10587375999999997</v>
      </c>
      <c r="F18" s="4">
        <v>0.0443515</v>
      </c>
      <c r="G18" s="4">
        <v>0.07316567</v>
      </c>
      <c r="H18" s="4">
        <v>0.00525814</v>
      </c>
      <c r="I18" s="4">
        <v>0.01624391</v>
      </c>
      <c r="J18" s="4">
        <v>0.08837579</v>
      </c>
      <c r="K18" s="4">
        <v>0.04822385</v>
      </c>
      <c r="L18" s="4">
        <v>0.05743493</v>
      </c>
      <c r="M18" s="4">
        <v>0.014631420000000001</v>
      </c>
      <c r="N18" s="4">
        <v>0.13658489</v>
      </c>
      <c r="O18" s="4">
        <v>0.08974168000000002</v>
      </c>
      <c r="P18" s="4">
        <v>0.01132205</v>
      </c>
      <c r="Q18" s="4">
        <v>0.17440404</v>
      </c>
    </row>
    <row r="19" spans="2:17" ht="12.75">
      <c r="B19" s="16">
        <v>22</v>
      </c>
      <c r="C19">
        <v>0.31865219999999994</v>
      </c>
      <c r="D19" s="4">
        <v>0.19315812999999998</v>
      </c>
      <c r="E19" s="4">
        <v>0.04446125</v>
      </c>
      <c r="F19" s="4">
        <v>0.05564516</v>
      </c>
      <c r="G19" s="4">
        <v>0.04426166</v>
      </c>
      <c r="H19" s="4">
        <v>0.00838763</v>
      </c>
      <c r="I19" s="4">
        <v>0.048830769999999996</v>
      </c>
      <c r="J19" s="4">
        <v>0.055927620000000004</v>
      </c>
      <c r="K19" s="4">
        <v>0.03704268</v>
      </c>
      <c r="L19" s="4">
        <v>0.20268776</v>
      </c>
      <c r="M19" s="4">
        <v>0.06465318</v>
      </c>
      <c r="N19" s="4">
        <v>0.056919529999999996</v>
      </c>
      <c r="O19" s="4">
        <v>0.07842342</v>
      </c>
      <c r="P19" s="4">
        <v>0.04338468</v>
      </c>
      <c r="Q19" s="4">
        <v>0.12801787</v>
      </c>
    </row>
    <row r="20" spans="2:17" ht="12.75">
      <c r="B20" s="16">
        <v>24</v>
      </c>
      <c r="C20">
        <v>0.27516813</v>
      </c>
      <c r="D20" s="4">
        <v>0.12097227</v>
      </c>
      <c r="E20" s="4">
        <v>0</v>
      </c>
      <c r="F20" s="4">
        <v>0.07774242999999999</v>
      </c>
      <c r="G20" s="4">
        <v>0.05592182</v>
      </c>
      <c r="H20" s="4">
        <v>0.005538990000000001</v>
      </c>
      <c r="I20" s="4">
        <v>0.05325835999999999</v>
      </c>
      <c r="J20" s="4">
        <v>0.08150261</v>
      </c>
      <c r="K20" s="4">
        <v>0.05599591</v>
      </c>
      <c r="L20" s="4">
        <v>0.08101997999999999</v>
      </c>
      <c r="M20" s="4">
        <v>0</v>
      </c>
      <c r="N20" s="4">
        <v>0.07040674999999999</v>
      </c>
      <c r="O20" s="4">
        <v>0.07270030000000001</v>
      </c>
      <c r="P20" s="4">
        <v>0</v>
      </c>
      <c r="Q20" s="4">
        <v>0.16081249</v>
      </c>
    </row>
    <row r="21" spans="2:17" ht="12.75">
      <c r="B21" s="16">
        <v>26</v>
      </c>
      <c r="C21">
        <v>0.25014625</v>
      </c>
      <c r="D21" s="4">
        <v>0.12308359</v>
      </c>
      <c r="E21" s="4">
        <v>0.10617052999999999</v>
      </c>
      <c r="F21" s="4">
        <v>0.05851707</v>
      </c>
      <c r="G21" s="4">
        <v>0.05767818</v>
      </c>
      <c r="H21" s="4">
        <v>0.00452442</v>
      </c>
      <c r="I21" s="4">
        <v>0.027863100000000005</v>
      </c>
      <c r="J21" s="4">
        <v>0.02640519</v>
      </c>
      <c r="K21" s="4">
        <v>0.05125508</v>
      </c>
      <c r="L21" s="4">
        <v>0.023739069999999998</v>
      </c>
      <c r="M21" s="4">
        <v>0.15922451</v>
      </c>
      <c r="N21" s="4">
        <v>0.16966641</v>
      </c>
      <c r="O21" s="4">
        <v>0.16967568999999996</v>
      </c>
      <c r="P21" s="4">
        <v>0.05450256</v>
      </c>
      <c r="Q21" s="4">
        <v>0.14427509</v>
      </c>
    </row>
    <row r="22" spans="2:17" ht="12.75">
      <c r="B22" s="16">
        <v>28</v>
      </c>
      <c r="C22">
        <v>0.33811552</v>
      </c>
      <c r="D22" s="4">
        <v>0.13889025</v>
      </c>
      <c r="E22" s="4">
        <v>0.07074132</v>
      </c>
      <c r="F22" s="4">
        <v>0.05568954000000001</v>
      </c>
      <c r="G22" s="4">
        <v>0.07356495</v>
      </c>
      <c r="H22" s="4">
        <v>0.00590474</v>
      </c>
      <c r="I22" s="4">
        <v>0.05084841</v>
      </c>
      <c r="J22" s="4">
        <v>0.00712454</v>
      </c>
      <c r="K22" s="4">
        <v>0.02462656</v>
      </c>
      <c r="L22" s="4">
        <v>0.0154901</v>
      </c>
      <c r="M22" s="4">
        <v>0.13841613</v>
      </c>
      <c r="N22" s="4">
        <v>0.27191653</v>
      </c>
      <c r="O22" s="4">
        <v>0.02868241</v>
      </c>
      <c r="P22" s="4">
        <v>0</v>
      </c>
      <c r="Q22" s="4">
        <v>0.12332398</v>
      </c>
    </row>
    <row r="23" spans="2:17" ht="12.75">
      <c r="B23" s="16">
        <v>30</v>
      </c>
      <c r="C23">
        <v>0.2793752</v>
      </c>
      <c r="D23" s="4">
        <v>0.15825181</v>
      </c>
      <c r="E23" s="4">
        <v>0.09827154000000002</v>
      </c>
      <c r="F23" s="4">
        <v>0.045927810000000006</v>
      </c>
      <c r="G23" s="4">
        <v>0.07126254</v>
      </c>
      <c r="H23" s="4">
        <v>0</v>
      </c>
      <c r="I23" s="4">
        <v>0.0186693</v>
      </c>
      <c r="J23" s="4">
        <v>0.01434281</v>
      </c>
      <c r="K23" s="4">
        <v>0.015745079999999998</v>
      </c>
      <c r="L23" s="4">
        <v>0.07980201</v>
      </c>
      <c r="M23" s="4">
        <v>0.07827121999999999</v>
      </c>
      <c r="N23" s="4">
        <v>0.10598006</v>
      </c>
      <c r="O23" s="4">
        <v>0.10850848</v>
      </c>
      <c r="P23" s="4">
        <v>0.06655426</v>
      </c>
      <c r="Q23" s="4">
        <v>0.09765311</v>
      </c>
    </row>
    <row r="24" spans="2:17" ht="12.75">
      <c r="B24" s="16">
        <v>32</v>
      </c>
      <c r="C24">
        <v>0.35566542</v>
      </c>
      <c r="D24" s="4">
        <v>0.13295335</v>
      </c>
      <c r="E24" s="4">
        <v>0.10092064999999997</v>
      </c>
      <c r="F24" s="4">
        <v>0.05977647</v>
      </c>
      <c r="G24" s="4">
        <v>0.05251608</v>
      </c>
      <c r="H24" s="4">
        <v>0.006135260000000001</v>
      </c>
      <c r="I24" s="4">
        <v>0.03437339</v>
      </c>
      <c r="J24" s="4">
        <v>0.031179909999999998</v>
      </c>
      <c r="K24" s="4">
        <v>0.01441015</v>
      </c>
      <c r="L24" s="4">
        <v>0</v>
      </c>
      <c r="M24" s="4">
        <v>0.07001515</v>
      </c>
      <c r="N24" s="4">
        <v>0.07789931</v>
      </c>
      <c r="O24" s="4">
        <v>0.06699116000000001</v>
      </c>
      <c r="P24" s="4">
        <v>0.04621655</v>
      </c>
      <c r="Q24" s="4">
        <v>0.12716033</v>
      </c>
    </row>
    <row r="25" spans="2:17" ht="12.75">
      <c r="B25" s="16">
        <v>34</v>
      </c>
      <c r="C25">
        <v>0.35815410000000003</v>
      </c>
      <c r="D25" s="4">
        <v>0.13395768000000002</v>
      </c>
      <c r="E25" s="4">
        <v>0.07446530000000001</v>
      </c>
      <c r="F25" s="4">
        <v>0.05363778</v>
      </c>
      <c r="G25" s="4">
        <v>0.05686517000000001</v>
      </c>
      <c r="H25" s="4">
        <v>0.011671200000000001</v>
      </c>
      <c r="I25" s="4">
        <v>0.00758533</v>
      </c>
      <c r="J25" s="4">
        <v>0.06620061000000001</v>
      </c>
      <c r="K25" s="4">
        <v>0.023805680000000003</v>
      </c>
      <c r="L25" s="4">
        <v>0.04417922</v>
      </c>
      <c r="M25" s="4">
        <v>0.24857609</v>
      </c>
      <c r="N25" s="4">
        <v>0.03172258</v>
      </c>
      <c r="O25" s="4">
        <v>0.035699680000000004</v>
      </c>
      <c r="P25" s="4">
        <v>0.02415499</v>
      </c>
      <c r="Q25" s="4">
        <v>0.10210344</v>
      </c>
    </row>
    <row r="26" spans="2:17" ht="12.75">
      <c r="B26" s="16">
        <v>36</v>
      </c>
      <c r="C26">
        <v>0.34202471999999995</v>
      </c>
      <c r="D26" s="4">
        <v>0.08573823</v>
      </c>
      <c r="E26" s="4">
        <v>0.1164331</v>
      </c>
      <c r="F26" s="4">
        <v>0.04883333000000001</v>
      </c>
      <c r="G26" s="4">
        <v>0.0910627</v>
      </c>
      <c r="H26" s="4">
        <v>0.0035461</v>
      </c>
      <c r="I26" s="4">
        <v>0.0147175</v>
      </c>
      <c r="J26" s="4">
        <v>0.051687170000000004</v>
      </c>
      <c r="K26" s="4">
        <v>0.020944960000000002</v>
      </c>
      <c r="L26" s="4">
        <v>0.0869291</v>
      </c>
      <c r="M26" s="4">
        <v>0.027938899999999996</v>
      </c>
      <c r="N26" s="4">
        <v>0.04665388</v>
      </c>
      <c r="O26" s="4">
        <v>0.036647889999999995</v>
      </c>
      <c r="P26" s="4">
        <v>0.04655451000000001</v>
      </c>
      <c r="Q26" s="4">
        <v>0.08082905</v>
      </c>
    </row>
    <row r="27" spans="2:17" ht="13.5" thickBot="1">
      <c r="B27" s="17">
        <v>38</v>
      </c>
      <c r="C27">
        <v>0.24428938000000003</v>
      </c>
      <c r="D27" s="12">
        <v>0.03915945999999999</v>
      </c>
      <c r="E27" s="12">
        <v>0.12195141999999999</v>
      </c>
      <c r="F27" s="12">
        <v>0.058136939999999984</v>
      </c>
      <c r="G27" s="12">
        <v>0.05428435</v>
      </c>
      <c r="H27" s="12">
        <v>0.0038108300000000003</v>
      </c>
      <c r="I27" s="12">
        <v>0.01843775</v>
      </c>
      <c r="J27" s="12">
        <v>0.051663400000000005</v>
      </c>
      <c r="K27" s="12">
        <v>0.04181611</v>
      </c>
      <c r="L27" s="12">
        <v>0.11342211999999999</v>
      </c>
      <c r="M27" s="12">
        <v>0.026859710000000002</v>
      </c>
      <c r="N27" s="12">
        <v>0.10475802000000002</v>
      </c>
      <c r="O27" s="12">
        <v>0.01290111</v>
      </c>
      <c r="P27" s="12">
        <v>0.07435361000000001</v>
      </c>
      <c r="Q27" s="12">
        <v>0.08217244000000001</v>
      </c>
    </row>
    <row r="28" spans="2:17" ht="12.75">
      <c r="B28" s="25" t="s">
        <v>1</v>
      </c>
      <c r="C28" s="18">
        <f>AVERAGE(C8:C27)</f>
        <v>0.301381861</v>
      </c>
      <c r="D28" s="19">
        <f>AVERAGE(D8:D27)</f>
        <v>0.0987120075</v>
      </c>
      <c r="E28" s="19">
        <f>AVERAGE(E8:E27)</f>
        <v>0.072615798</v>
      </c>
      <c r="F28" s="19">
        <f aca="true" t="shared" si="0" ref="F28:Q28">AVERAGE(F8:F27)</f>
        <v>0.0667975075</v>
      </c>
      <c r="G28" s="19">
        <f t="shared" si="0"/>
        <v>0.05942976947368421</v>
      </c>
      <c r="H28" s="19">
        <f t="shared" si="0"/>
        <v>0.0032483600000000005</v>
      </c>
      <c r="I28" s="19">
        <f t="shared" si="0"/>
        <v>0.0347890775</v>
      </c>
      <c r="J28" s="19">
        <f t="shared" si="0"/>
        <v>0.039459116499999995</v>
      </c>
      <c r="K28" s="19">
        <f t="shared" si="0"/>
        <v>0.035969498499999995</v>
      </c>
      <c r="L28" s="19">
        <f t="shared" si="0"/>
        <v>0.0848248005</v>
      </c>
      <c r="M28" s="19">
        <f t="shared" si="0"/>
        <v>0.08188542400000001</v>
      </c>
      <c r="N28" s="19">
        <f t="shared" si="0"/>
        <v>0.10437740400000002</v>
      </c>
      <c r="O28" s="19">
        <f t="shared" si="0"/>
        <v>0.061547054000000004</v>
      </c>
      <c r="P28" s="19">
        <f t="shared" si="0"/>
        <v>0.0394025055</v>
      </c>
      <c r="Q28" s="19">
        <f t="shared" si="0"/>
        <v>0.104961382</v>
      </c>
    </row>
    <row r="29" spans="2:17" ht="13.5" thickBot="1">
      <c r="B29" s="26" t="s">
        <v>2</v>
      </c>
      <c r="C29" s="21">
        <f>STDEV(C8:C27)</f>
        <v>0.04499640303755819</v>
      </c>
      <c r="D29" s="22">
        <f>STDEV(D8:D27)</f>
        <v>0.05755368581765015</v>
      </c>
      <c r="E29" s="22">
        <f>STDEV(E8:E27)</f>
        <v>0.035201378313968065</v>
      </c>
      <c r="F29" s="22">
        <f aca="true" t="shared" si="1" ref="F29:Q29">STDEV(F8:F27)</f>
        <v>0.015938654408273186</v>
      </c>
      <c r="G29" s="22">
        <f t="shared" si="1"/>
        <v>0.01142912162108099</v>
      </c>
      <c r="H29" s="22">
        <f t="shared" si="1"/>
        <v>0.003595309576730957</v>
      </c>
      <c r="I29" s="22">
        <f t="shared" si="1"/>
        <v>0.022348150024898192</v>
      </c>
      <c r="J29" s="22">
        <f t="shared" si="1"/>
        <v>0.02623136464207331</v>
      </c>
      <c r="K29" s="22">
        <f t="shared" si="1"/>
        <v>0.022869500496761896</v>
      </c>
      <c r="L29" s="22">
        <f t="shared" si="1"/>
        <v>0.05097266397734824</v>
      </c>
      <c r="M29" s="22">
        <f t="shared" si="1"/>
        <v>0.05969877043698538</v>
      </c>
      <c r="N29" s="22">
        <f t="shared" si="1"/>
        <v>0.061150174356366035</v>
      </c>
      <c r="O29" s="22">
        <f t="shared" si="1"/>
        <v>0.03904461640092328</v>
      </c>
      <c r="P29" s="22">
        <f t="shared" si="1"/>
        <v>0.029302848523501585</v>
      </c>
      <c r="Q29" s="22">
        <f t="shared" si="1"/>
        <v>0.06216538519148468</v>
      </c>
    </row>
    <row r="30" spans="4:28" ht="12.75">
      <c r="D30" s="1"/>
      <c r="F30" s="1"/>
      <c r="H30" s="1"/>
      <c r="L30" s="1"/>
      <c r="P30" s="1"/>
      <c r="R30" s="1"/>
      <c r="V30" s="1"/>
      <c r="X30" s="1"/>
      <c r="Z30" s="1"/>
      <c r="AB30" s="1"/>
    </row>
    <row r="31" spans="4:28" ht="12.75">
      <c r="D31" s="1"/>
      <c r="F31" s="1"/>
      <c r="H31" s="1"/>
      <c r="L31" s="1"/>
      <c r="P31" s="1"/>
      <c r="R31" s="1"/>
      <c r="V31" s="1"/>
      <c r="X31" s="1"/>
      <c r="Z31" s="1"/>
      <c r="AB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34">
      <selection activeCell="B40" sqref="B40"/>
    </sheetView>
  </sheetViews>
  <sheetFormatPr defaultColWidth="9.140625" defaultRowHeight="12.75"/>
  <cols>
    <col min="1" max="1" width="20.57421875" style="2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5" t="s">
        <v>3</v>
      </c>
      <c r="B1" s="36">
        <v>40388</v>
      </c>
      <c r="C1" s="28"/>
      <c r="D1" s="28"/>
    </row>
    <row r="2" spans="1:2" ht="12.75">
      <c r="A2" s="35" t="s">
        <v>6</v>
      </c>
      <c r="B2" s="37" t="s">
        <v>7</v>
      </c>
    </row>
    <row r="3" spans="1:2" ht="13.5" thickBot="1">
      <c r="A3" s="35" t="s">
        <v>4</v>
      </c>
      <c r="B3" s="38">
        <v>142</v>
      </c>
    </row>
    <row r="4" spans="1:2" ht="13.5" thickBot="1">
      <c r="A4" s="26" t="s">
        <v>5</v>
      </c>
      <c r="B4" s="24" t="str">
        <f>IF(LEN($B$3)=1,$B$2&amp;"00"&amp;$B$3,IF(LEN($B$3)=2,$B$2&amp;"0"&amp;$B$3,$B$2&amp;$B$3))</f>
        <v>BM142</v>
      </c>
    </row>
    <row r="5" spans="1:2" ht="13.5" thickBot="1">
      <c r="A5" s="30"/>
      <c r="B5" s="31"/>
    </row>
    <row r="6" spans="1:2" s="34" customFormat="1" ht="14.25" thickBot="1" thickTop="1">
      <c r="A6" s="32"/>
      <c r="B6" s="33"/>
    </row>
    <row r="7" spans="1:17" s="3" customFormat="1" ht="13.5" thickBot="1">
      <c r="A7" s="27"/>
      <c r="B7" s="24" t="s">
        <v>0</v>
      </c>
      <c r="C7" s="14" t="str">
        <f>$B$4&amp;"99-1"</f>
        <v>BM14299-1</v>
      </c>
      <c r="D7" s="14" t="str">
        <f>$B$4&amp;"07-1"</f>
        <v>BM14207-1</v>
      </c>
      <c r="E7" s="14" t="str">
        <f>$B$4&amp;"07-2"</f>
        <v>BM14207-2</v>
      </c>
      <c r="F7" s="14" t="str">
        <f>$B$4&amp;"06-1"</f>
        <v>BM14206-1</v>
      </c>
      <c r="G7" s="14" t="str">
        <f>$B$4&amp;"06-2"</f>
        <v>BM14206-2</v>
      </c>
      <c r="H7" s="14" t="str">
        <f>$B$4&amp;"05-1"</f>
        <v>BM14205-1</v>
      </c>
      <c r="I7" s="14" t="str">
        <f>$B$4&amp;"05-2"</f>
        <v>BM14205-2</v>
      </c>
      <c r="J7" s="14" t="str">
        <f>$B$4&amp;"04-1"</f>
        <v>BM14204-1</v>
      </c>
      <c r="K7" s="14" t="str">
        <f>$B$4&amp;"04-2"</f>
        <v>BM14204-2</v>
      </c>
      <c r="L7" s="14" t="str">
        <f>$B$4&amp;"03-1"</f>
        <v>BM14203-1</v>
      </c>
      <c r="M7" s="14" t="str">
        <f>$B$4&amp;"03-2"</f>
        <v>BM14203-2</v>
      </c>
      <c r="N7" s="14" t="str">
        <f>$B$4&amp;"02-1"</f>
        <v>BM14202-1</v>
      </c>
      <c r="O7" s="14" t="str">
        <f>$B$4&amp;"02-2"</f>
        <v>BM14202-2</v>
      </c>
      <c r="P7" s="14" t="str">
        <f>$B$4&amp;"01-1"</f>
        <v>BM14201-1</v>
      </c>
      <c r="Q7" s="14" t="str">
        <f>$B$4&amp;"01-2"</f>
        <v>BM14201-2</v>
      </c>
    </row>
    <row r="8" spans="2:17" ht="12.75">
      <c r="B8" s="15">
        <v>0</v>
      </c>
      <c r="C8" s="9">
        <v>0.23324008000000002</v>
      </c>
      <c r="D8" s="10">
        <v>0.36025168</v>
      </c>
      <c r="E8" s="10">
        <v>0.24243073</v>
      </c>
      <c r="F8" s="10">
        <v>0.01762994</v>
      </c>
      <c r="G8" s="10">
        <v>0.07972577</v>
      </c>
      <c r="H8" s="10">
        <v>0.02856666</v>
      </c>
      <c r="I8" s="10">
        <v>0.05157612</v>
      </c>
      <c r="J8" s="10">
        <v>0.01966596</v>
      </c>
      <c r="K8" s="10">
        <v>0.01494962</v>
      </c>
      <c r="L8" s="10">
        <v>0.04448729</v>
      </c>
      <c r="M8" s="10">
        <v>0</v>
      </c>
      <c r="N8" s="10">
        <v>0</v>
      </c>
      <c r="O8" s="10">
        <v>0.05545305000000001</v>
      </c>
      <c r="P8" s="10">
        <v>0</v>
      </c>
      <c r="Q8" s="11">
        <v>0.013743659999999998</v>
      </c>
    </row>
    <row r="9" spans="2:19" ht="12.75">
      <c r="B9" s="16">
        <v>2</v>
      </c>
      <c r="C9" s="7">
        <v>0.20041847000000002</v>
      </c>
      <c r="D9" s="4">
        <v>0.10289572</v>
      </c>
      <c r="E9" s="4">
        <v>0.08845068</v>
      </c>
      <c r="F9" s="4">
        <v>0.014220159999999999</v>
      </c>
      <c r="G9" s="6">
        <v>0.03261878</v>
      </c>
      <c r="H9" s="4">
        <v>0.031207080000000005</v>
      </c>
      <c r="I9" s="4">
        <v>0.10360944000000001</v>
      </c>
      <c r="J9" s="4">
        <v>0</v>
      </c>
      <c r="K9" s="4">
        <v>0</v>
      </c>
      <c r="L9" s="4">
        <v>0.01409375</v>
      </c>
      <c r="M9" s="4">
        <v>0.10818522</v>
      </c>
      <c r="N9" s="4">
        <v>0.00664716</v>
      </c>
      <c r="O9" s="4">
        <v>0.06892507</v>
      </c>
      <c r="P9" s="4">
        <v>0.04206345</v>
      </c>
      <c r="Q9" s="5">
        <v>0.026462990000000002</v>
      </c>
      <c r="S9" s="2"/>
    </row>
    <row r="10" spans="2:17" ht="12.75">
      <c r="B10" s="16">
        <v>4</v>
      </c>
      <c r="C10" s="7">
        <v>0.25033688</v>
      </c>
      <c r="D10" s="4">
        <v>0.19717682</v>
      </c>
      <c r="E10" s="4">
        <v>0.12738082</v>
      </c>
      <c r="F10" s="4">
        <v>0.0289146</v>
      </c>
      <c r="G10" s="4">
        <v>0.048679080000000007</v>
      </c>
      <c r="H10" s="4">
        <v>0.028344070000000002</v>
      </c>
      <c r="I10" s="4">
        <v>0.13483947000000004</v>
      </c>
      <c r="J10" s="4">
        <v>0</v>
      </c>
      <c r="K10" s="4">
        <v>0.00105959</v>
      </c>
      <c r="L10" s="4">
        <v>0.04895406</v>
      </c>
      <c r="M10" s="4">
        <v>0.024159330000000003</v>
      </c>
      <c r="N10" s="4">
        <v>0</v>
      </c>
      <c r="O10" s="4">
        <v>0.05453926</v>
      </c>
      <c r="P10" s="4">
        <v>0</v>
      </c>
      <c r="Q10" s="5">
        <v>0.039197539999999996</v>
      </c>
    </row>
    <row r="11" spans="2:17" ht="12.75">
      <c r="B11" s="16">
        <v>6</v>
      </c>
      <c r="C11" s="7">
        <v>0.20825766999999998</v>
      </c>
      <c r="D11" s="4">
        <v>0.22164117</v>
      </c>
      <c r="E11" s="4">
        <v>0.09756945000000002</v>
      </c>
      <c r="F11" s="4">
        <v>0.01505484</v>
      </c>
      <c r="G11" s="4">
        <v>0.00106876</v>
      </c>
      <c r="H11" s="4">
        <v>0.02988943</v>
      </c>
      <c r="I11" s="4">
        <v>0.09862406</v>
      </c>
      <c r="J11" s="4">
        <v>0.14450769</v>
      </c>
      <c r="K11" s="4">
        <v>0.00371312</v>
      </c>
      <c r="L11" s="4">
        <v>0</v>
      </c>
      <c r="M11" s="4">
        <v>0.11005075</v>
      </c>
      <c r="N11" s="4">
        <v>0</v>
      </c>
      <c r="O11" s="4">
        <v>0.12204561000000001</v>
      </c>
      <c r="P11" s="4">
        <v>0.01464141</v>
      </c>
      <c r="Q11" s="5">
        <v>0.00938407</v>
      </c>
    </row>
    <row r="12" spans="2:17" ht="12.75">
      <c r="B12" s="16">
        <v>8</v>
      </c>
      <c r="C12" s="7">
        <v>0.23837217999999996</v>
      </c>
      <c r="D12" s="4">
        <v>0.21179736000000005</v>
      </c>
      <c r="E12" s="4">
        <v>0.16558899</v>
      </c>
      <c r="F12" s="4">
        <v>0.01541003</v>
      </c>
      <c r="G12" s="4">
        <v>0.023374890000000002</v>
      </c>
      <c r="H12" s="4">
        <v>0.02332784</v>
      </c>
      <c r="I12" s="4">
        <v>0.09952239999999998</v>
      </c>
      <c r="J12" s="6">
        <v>0</v>
      </c>
      <c r="K12" s="4">
        <v>0</v>
      </c>
      <c r="L12" s="4">
        <v>0</v>
      </c>
      <c r="M12" s="4">
        <v>0.07293942999999999</v>
      </c>
      <c r="N12" s="4">
        <v>0</v>
      </c>
      <c r="O12" s="4">
        <v>0.06723811</v>
      </c>
      <c r="P12" s="4">
        <v>0</v>
      </c>
      <c r="Q12" s="5">
        <v>0.02930956</v>
      </c>
    </row>
    <row r="13" spans="2:17" ht="12.75">
      <c r="B13" s="16">
        <v>10</v>
      </c>
      <c r="C13" s="7">
        <v>0.31129231999999996</v>
      </c>
      <c r="D13" s="4">
        <v>0.24153645999999998</v>
      </c>
      <c r="E13" s="4">
        <v>0.11575077</v>
      </c>
      <c r="F13" s="4">
        <v>0.03846471</v>
      </c>
      <c r="G13" s="4">
        <v>0.01812666</v>
      </c>
      <c r="H13" s="4">
        <v>0.03814494</v>
      </c>
      <c r="I13" s="4">
        <v>0.21964409999999998</v>
      </c>
      <c r="J13" s="4">
        <v>0.04516499</v>
      </c>
      <c r="K13" s="4">
        <v>0</v>
      </c>
      <c r="L13" s="4">
        <v>0</v>
      </c>
      <c r="M13" s="4">
        <v>0.055888709999999994</v>
      </c>
      <c r="N13" s="4" t="s">
        <v>8</v>
      </c>
      <c r="O13" s="4">
        <v>0.07870169</v>
      </c>
      <c r="P13" s="4">
        <v>0.014139920000000002</v>
      </c>
      <c r="Q13" s="5">
        <v>0.02679119</v>
      </c>
    </row>
    <row r="14" spans="2:17" ht="12.75">
      <c r="B14" s="16">
        <v>12</v>
      </c>
      <c r="C14" s="7">
        <v>0.21388579000000005</v>
      </c>
      <c r="D14" s="4">
        <v>0.15180037999999998</v>
      </c>
      <c r="E14" s="4">
        <v>0.15640151</v>
      </c>
      <c r="F14" s="4">
        <v>0.01753027</v>
      </c>
      <c r="G14" s="4">
        <v>0.0195104</v>
      </c>
      <c r="H14" s="4">
        <v>0.07532319999999999</v>
      </c>
      <c r="I14" s="4">
        <v>0.10532917999999998</v>
      </c>
      <c r="J14" s="4">
        <v>0.025409099999999997</v>
      </c>
      <c r="K14" s="4">
        <v>0.0428992</v>
      </c>
      <c r="L14" s="4" t="s">
        <v>8</v>
      </c>
      <c r="M14" s="4">
        <v>0.08450044000000001</v>
      </c>
      <c r="N14" s="4">
        <v>0</v>
      </c>
      <c r="O14" s="4">
        <v>0.11381809000000001</v>
      </c>
      <c r="P14" s="4">
        <v>0.02101637</v>
      </c>
      <c r="Q14" s="5">
        <v>0.0030463</v>
      </c>
    </row>
    <row r="15" spans="2:17" ht="12.75">
      <c r="B15" s="16">
        <v>14</v>
      </c>
      <c r="C15" s="7">
        <v>0.25213977000000004</v>
      </c>
      <c r="D15" s="4">
        <v>0.26864192000000003</v>
      </c>
      <c r="E15" s="4">
        <v>0.0976736</v>
      </c>
      <c r="F15" s="4">
        <v>0.00958695</v>
      </c>
      <c r="G15" s="4">
        <v>0.027647449999999997</v>
      </c>
      <c r="H15" s="4">
        <v>0.06016304</v>
      </c>
      <c r="I15" s="4">
        <v>0.15481464</v>
      </c>
      <c r="J15" s="4">
        <v>0.06090968000000001</v>
      </c>
      <c r="K15" s="4">
        <v>0</v>
      </c>
      <c r="L15" s="4">
        <v>0.09715473000000001</v>
      </c>
      <c r="M15" s="4">
        <v>0.04360144999999999</v>
      </c>
      <c r="N15" s="4">
        <v>0.01766526</v>
      </c>
      <c r="O15" s="4">
        <v>0.03568382999999999</v>
      </c>
      <c r="P15" s="4">
        <v>0.08866120999999999</v>
      </c>
      <c r="Q15" s="5">
        <v>0.03324317</v>
      </c>
    </row>
    <row r="16" spans="2:17" ht="12.75">
      <c r="B16" s="16">
        <v>16</v>
      </c>
      <c r="C16" s="7">
        <v>0.22489667</v>
      </c>
      <c r="D16" s="4">
        <v>0.21665273000000002</v>
      </c>
      <c r="E16" s="4">
        <v>0.14691173000000002</v>
      </c>
      <c r="F16" s="4">
        <v>0.00293728</v>
      </c>
      <c r="G16" s="4">
        <v>0.045119690000000004</v>
      </c>
      <c r="H16" s="4">
        <v>0.01515571</v>
      </c>
      <c r="I16" s="4">
        <v>0.10243467</v>
      </c>
      <c r="J16" s="4">
        <v>0.06839892</v>
      </c>
      <c r="K16" s="4">
        <v>0.03268007</v>
      </c>
      <c r="L16" s="4">
        <v>0.07733877</v>
      </c>
      <c r="M16" s="4">
        <v>0.049366749999999994</v>
      </c>
      <c r="N16" s="4">
        <v>0.03215816</v>
      </c>
      <c r="O16" s="4">
        <v>0.13851944000000002</v>
      </c>
      <c r="P16" s="4">
        <v>0.04878374</v>
      </c>
      <c r="Q16" s="5">
        <v>0.02378528</v>
      </c>
    </row>
    <row r="17" spans="2:17" ht="12.75">
      <c r="B17" s="16">
        <v>18</v>
      </c>
      <c r="C17" s="7">
        <v>0.24968266</v>
      </c>
      <c r="D17" s="4">
        <v>0.29822189</v>
      </c>
      <c r="E17" s="4">
        <v>0.12107295000000001</v>
      </c>
      <c r="F17" s="4">
        <v>0.026185130000000004</v>
      </c>
      <c r="G17" s="4">
        <v>0.01594359</v>
      </c>
      <c r="H17" s="4">
        <v>0.01673836</v>
      </c>
      <c r="I17" s="4">
        <v>0.10318772</v>
      </c>
      <c r="J17" s="4">
        <v>0</v>
      </c>
      <c r="K17" s="4">
        <v>0.01661056</v>
      </c>
      <c r="L17" s="4">
        <v>0.06935638999999999</v>
      </c>
      <c r="M17" s="4">
        <v>0.04800373000000001</v>
      </c>
      <c r="N17" s="4">
        <v>0.0197577</v>
      </c>
      <c r="O17" s="4">
        <v>0.08264135</v>
      </c>
      <c r="P17" s="4">
        <v>0.023193670000000003</v>
      </c>
      <c r="Q17" s="5">
        <v>0</v>
      </c>
    </row>
    <row r="18" spans="2:17" ht="12.75">
      <c r="B18" s="16">
        <v>20</v>
      </c>
      <c r="C18" s="7">
        <v>0.27221699</v>
      </c>
      <c r="D18" s="4">
        <v>0.22293237000000002</v>
      </c>
      <c r="E18" s="4">
        <v>0.10634555</v>
      </c>
      <c r="F18" s="4">
        <v>0.032975550000000006</v>
      </c>
      <c r="G18" s="4">
        <v>0.03733479</v>
      </c>
      <c r="H18" s="4">
        <v>0.04498511</v>
      </c>
      <c r="I18" s="4">
        <v>0.12233527</v>
      </c>
      <c r="J18" s="4">
        <v>0.04466660000000001</v>
      </c>
      <c r="K18" s="4">
        <v>0.01883155</v>
      </c>
      <c r="L18" s="4">
        <v>0.0207342</v>
      </c>
      <c r="M18" s="4">
        <v>0.05111111</v>
      </c>
      <c r="N18" s="4">
        <v>0.02197173</v>
      </c>
      <c r="O18" s="4">
        <v>0.08460117</v>
      </c>
      <c r="P18" s="4">
        <v>0.08463512000000001</v>
      </c>
      <c r="Q18" s="5">
        <v>0.00631859</v>
      </c>
    </row>
    <row r="19" spans="2:17" ht="12.75">
      <c r="B19" s="16">
        <v>22</v>
      </c>
      <c r="C19" s="7">
        <v>0.25985040000000004</v>
      </c>
      <c r="D19" s="4">
        <v>0.29057957999999995</v>
      </c>
      <c r="E19" s="4">
        <v>0.10832647000000001</v>
      </c>
      <c r="F19" s="4">
        <v>0.041793470000000006</v>
      </c>
      <c r="G19" s="4">
        <v>0.03545934</v>
      </c>
      <c r="H19" s="4">
        <v>0.04922386999999999</v>
      </c>
      <c r="I19" s="4">
        <v>0.11671433000000002</v>
      </c>
      <c r="J19" s="4">
        <v>0.00843155</v>
      </c>
      <c r="K19" s="4">
        <v>0.03318164</v>
      </c>
      <c r="L19" s="4">
        <v>0.06905939</v>
      </c>
      <c r="M19" s="4">
        <v>0.04018151999999999</v>
      </c>
      <c r="N19" s="4">
        <v>0.01824167</v>
      </c>
      <c r="O19" s="4">
        <v>0.08597965999999999</v>
      </c>
      <c r="P19" s="4">
        <v>0.06118901</v>
      </c>
      <c r="Q19" s="5">
        <v>0.01866261</v>
      </c>
    </row>
    <row r="20" spans="2:17" ht="12.75">
      <c r="B20" s="16">
        <v>24</v>
      </c>
      <c r="C20" s="7">
        <v>0.22856363000000002</v>
      </c>
      <c r="D20" s="4">
        <v>0.16768365999999998</v>
      </c>
      <c r="E20" s="4">
        <v>0.14789004</v>
      </c>
      <c r="F20" s="4">
        <v>0.052549809999999995</v>
      </c>
      <c r="G20" s="4">
        <v>0.03933391</v>
      </c>
      <c r="H20" s="4">
        <v>0.030877189999999995</v>
      </c>
      <c r="I20" s="4">
        <v>0.11916866</v>
      </c>
      <c r="J20" s="4">
        <v>0.12082223</v>
      </c>
      <c r="K20" s="4">
        <v>0</v>
      </c>
      <c r="L20" s="4">
        <v>0.014771669999999999</v>
      </c>
      <c r="M20" s="4">
        <v>0.05325319</v>
      </c>
      <c r="N20" s="4">
        <v>0.01065385</v>
      </c>
      <c r="O20" s="4">
        <v>0.08465513999999999</v>
      </c>
      <c r="P20" s="4">
        <v>0.03831407</v>
      </c>
      <c r="Q20" s="5">
        <v>0.0223873</v>
      </c>
    </row>
    <row r="21" spans="2:17" ht="12.75">
      <c r="B21" s="16">
        <v>26</v>
      </c>
      <c r="C21" s="7">
        <v>0.25806185000000004</v>
      </c>
      <c r="D21" s="4">
        <v>0.23030850999999997</v>
      </c>
      <c r="E21" s="4">
        <v>0.23945544000000002</v>
      </c>
      <c r="F21" s="4">
        <v>0.02610171</v>
      </c>
      <c r="G21" s="4">
        <v>0.025192110000000004</v>
      </c>
      <c r="H21" s="4">
        <v>0.02690075</v>
      </c>
      <c r="I21" s="4">
        <v>0.12611654</v>
      </c>
      <c r="J21" s="4">
        <v>0.03349793</v>
      </c>
      <c r="K21" s="4">
        <v>0</v>
      </c>
      <c r="L21" s="4">
        <v>0.0409022</v>
      </c>
      <c r="M21" s="4">
        <v>0.08185404</v>
      </c>
      <c r="N21" s="4">
        <v>0.03160414</v>
      </c>
      <c r="O21" s="4">
        <v>0.12286238</v>
      </c>
      <c r="P21" s="4">
        <v>0.0455663</v>
      </c>
      <c r="Q21" s="5">
        <v>0.0193814</v>
      </c>
    </row>
    <row r="22" spans="2:17" ht="12.75">
      <c r="B22" s="16">
        <v>28</v>
      </c>
      <c r="C22" s="7">
        <v>0.19722030999999995</v>
      </c>
      <c r="D22" s="4">
        <v>0.38348194</v>
      </c>
      <c r="E22" s="4">
        <v>0.18867224000000002</v>
      </c>
      <c r="F22" s="4">
        <v>0.024625189999999998</v>
      </c>
      <c r="G22" s="4">
        <v>0.038328360000000006</v>
      </c>
      <c r="H22" s="4">
        <v>0.05986245</v>
      </c>
      <c r="I22" s="4">
        <v>0.14248975000000003</v>
      </c>
      <c r="J22" s="4">
        <v>0.01376855</v>
      </c>
      <c r="K22" s="4">
        <v>0.01157941</v>
      </c>
      <c r="L22" s="4">
        <v>0.05439128</v>
      </c>
      <c r="M22" s="4">
        <v>0.012071569999999998</v>
      </c>
      <c r="N22" s="4">
        <v>0</v>
      </c>
      <c r="O22" s="4">
        <v>0.0466589</v>
      </c>
      <c r="P22" s="4">
        <v>0.03333739</v>
      </c>
      <c r="Q22" s="5">
        <v>0.007611689999999999</v>
      </c>
    </row>
    <row r="23" spans="2:17" ht="12.75">
      <c r="B23" s="16">
        <v>30</v>
      </c>
      <c r="C23" s="7">
        <v>0.25909682</v>
      </c>
      <c r="D23" s="4">
        <v>0.38092272000000005</v>
      </c>
      <c r="E23" s="4">
        <v>0.12940858</v>
      </c>
      <c r="F23" s="4">
        <v>0.044829280000000006</v>
      </c>
      <c r="G23" s="4">
        <v>0.02992826</v>
      </c>
      <c r="H23" s="4">
        <v>0.034781549999999994</v>
      </c>
      <c r="I23" s="4">
        <v>0.09078425999999999</v>
      </c>
      <c r="J23" s="4">
        <v>0.04539294</v>
      </c>
      <c r="K23" s="4">
        <v>0.025388459999999998</v>
      </c>
      <c r="L23" s="4">
        <v>0.08418059</v>
      </c>
      <c r="M23" s="4">
        <v>0.08949733000000001</v>
      </c>
      <c r="N23" s="4">
        <v>0.01618797</v>
      </c>
      <c r="O23" s="4">
        <v>0.06864396</v>
      </c>
      <c r="P23" s="4">
        <v>0.0525748</v>
      </c>
      <c r="Q23" s="5">
        <v>0.0792755</v>
      </c>
    </row>
    <row r="24" spans="2:17" ht="12.75">
      <c r="B24" s="16">
        <v>32</v>
      </c>
      <c r="C24" s="7">
        <v>0.25430086</v>
      </c>
      <c r="D24" s="4">
        <v>0.19459352</v>
      </c>
      <c r="E24" s="4">
        <v>0.14036742</v>
      </c>
      <c r="F24" s="4">
        <v>0.04793851999999999</v>
      </c>
      <c r="G24" s="4">
        <v>0.05847491</v>
      </c>
      <c r="H24" s="4">
        <v>0.06259730000000001</v>
      </c>
      <c r="I24" s="4">
        <v>0.17136693</v>
      </c>
      <c r="J24" s="4">
        <v>0.0035462000000000002</v>
      </c>
      <c r="K24" s="4">
        <v>0.026359709999999998</v>
      </c>
      <c r="L24" s="4">
        <v>0.08703649000000001</v>
      </c>
      <c r="M24" s="4">
        <v>0.08286438</v>
      </c>
      <c r="N24" s="4">
        <v>0.01116466</v>
      </c>
      <c r="O24" s="4">
        <v>0.08759676</v>
      </c>
      <c r="P24" s="4">
        <v>0.02361941</v>
      </c>
      <c r="Q24" s="5">
        <v>0.05765336</v>
      </c>
    </row>
    <row r="25" spans="2:17" ht="12.75">
      <c r="B25" s="16">
        <v>34</v>
      </c>
      <c r="C25" s="7">
        <v>0.25104964</v>
      </c>
      <c r="D25" s="4">
        <v>0.29072134999999993</v>
      </c>
      <c r="E25" s="4">
        <v>0.09815000999999998</v>
      </c>
      <c r="F25" s="4">
        <v>0.022981940000000003</v>
      </c>
      <c r="G25" s="4">
        <v>0.031848470000000004</v>
      </c>
      <c r="H25" s="4">
        <v>0.0333699</v>
      </c>
      <c r="I25" s="4">
        <v>0.17395561</v>
      </c>
      <c r="J25" s="4">
        <v>0.0295002</v>
      </c>
      <c r="K25" s="4">
        <v>0.014132420000000001</v>
      </c>
      <c r="L25" s="4">
        <v>0.07412789</v>
      </c>
      <c r="M25" s="4">
        <v>0.0320889</v>
      </c>
      <c r="N25" s="4">
        <v>0.015371389999999999</v>
      </c>
      <c r="O25" s="4">
        <v>0.02721537</v>
      </c>
      <c r="P25" s="4">
        <v>0.004312959999999999</v>
      </c>
      <c r="Q25" s="5">
        <v>0.018192550000000002</v>
      </c>
    </row>
    <row r="26" spans="2:17" ht="12.75">
      <c r="B26" s="16">
        <v>36</v>
      </c>
      <c r="C26" s="7">
        <v>0.21954235</v>
      </c>
      <c r="D26" s="4">
        <v>0.24954009</v>
      </c>
      <c r="E26" s="4">
        <v>0.14136449</v>
      </c>
      <c r="F26" s="4">
        <v>0.03302007</v>
      </c>
      <c r="G26" s="4">
        <v>0.05837296999999999</v>
      </c>
      <c r="H26" s="4">
        <v>0</v>
      </c>
      <c r="I26" s="4">
        <v>0.15447977</v>
      </c>
      <c r="J26" s="4">
        <v>0.02637863</v>
      </c>
      <c r="K26" s="4">
        <v>0.00522624</v>
      </c>
      <c r="L26" s="4">
        <v>0.05763653</v>
      </c>
      <c r="M26" s="4">
        <v>0.01546298</v>
      </c>
      <c r="N26" s="4">
        <v>0.02556886</v>
      </c>
      <c r="O26" s="4">
        <v>0.06410176</v>
      </c>
      <c r="P26" s="4">
        <v>0.05691981000000001</v>
      </c>
      <c r="Q26" s="5">
        <v>0.0021445199999999996</v>
      </c>
    </row>
    <row r="27" spans="2:17" ht="13.5" thickBot="1">
      <c r="B27" s="17">
        <v>38</v>
      </c>
      <c r="C27" s="8">
        <v>0.17384188000000003</v>
      </c>
      <c r="D27" s="12">
        <v>0.23349757999999998</v>
      </c>
      <c r="E27" s="12">
        <v>0.14859284000000003</v>
      </c>
      <c r="F27" s="12">
        <v>0.04795110999999999</v>
      </c>
      <c r="G27" s="12">
        <v>0.04262465</v>
      </c>
      <c r="H27" s="12">
        <v>0.04382399</v>
      </c>
      <c r="I27" s="12">
        <v>0.17843659</v>
      </c>
      <c r="J27" s="12">
        <v>0</v>
      </c>
      <c r="K27" s="12">
        <v>0.027931349999999997</v>
      </c>
      <c r="L27" s="12">
        <v>0.00865327</v>
      </c>
      <c r="M27" s="12">
        <v>0.04993765000000001</v>
      </c>
      <c r="N27" s="12">
        <v>0.027433560000000003</v>
      </c>
      <c r="O27" s="12">
        <v>0.18173457</v>
      </c>
      <c r="P27" s="12">
        <v>0.01846749</v>
      </c>
      <c r="Q27" s="13">
        <v>0.07940962</v>
      </c>
    </row>
    <row r="28" spans="2:17" ht="12.75">
      <c r="B28" s="25" t="s">
        <v>1</v>
      </c>
      <c r="C28" s="18">
        <f aca="true" t="shared" si="0" ref="C28:Q28">AVERAGE(C8:C27)</f>
        <v>0.23781336100000003</v>
      </c>
      <c r="D28" s="19">
        <f t="shared" si="0"/>
        <v>0.2457438725</v>
      </c>
      <c r="E28" s="19">
        <f t="shared" si="0"/>
        <v>0.1403902155</v>
      </c>
      <c r="F28" s="19">
        <f t="shared" si="0"/>
        <v>0.028035027999999997</v>
      </c>
      <c r="G28" s="19">
        <f t="shared" si="0"/>
        <v>0.035435642</v>
      </c>
      <c r="H28" s="19">
        <f t="shared" si="0"/>
        <v>0.036664122</v>
      </c>
      <c r="I28" s="19">
        <f t="shared" si="0"/>
        <v>0.1284714755</v>
      </c>
      <c r="J28" s="19">
        <f t="shared" si="0"/>
        <v>0.0345030585</v>
      </c>
      <c r="K28" s="19">
        <f t="shared" si="0"/>
        <v>0.013727147</v>
      </c>
      <c r="L28" s="19">
        <f t="shared" si="0"/>
        <v>0.045414657894736844</v>
      </c>
      <c r="M28" s="19">
        <f t="shared" si="0"/>
        <v>0.05525092399999999</v>
      </c>
      <c r="N28" s="19">
        <f t="shared" si="0"/>
        <v>0.013390847894736841</v>
      </c>
      <c r="O28" s="19">
        <f t="shared" si="0"/>
        <v>0.08358075849999999</v>
      </c>
      <c r="P28" s="19">
        <f t="shared" si="0"/>
        <v>0.03357180650000001</v>
      </c>
      <c r="Q28" s="20">
        <f t="shared" si="0"/>
        <v>0.025800044999999994</v>
      </c>
    </row>
    <row r="29" spans="2:17" ht="13.5" thickBot="1">
      <c r="B29" s="26" t="s">
        <v>2</v>
      </c>
      <c r="C29" s="21">
        <f aca="true" t="shared" si="1" ref="C29:Q29">STDEV(C8:C27)</f>
        <v>0.030842071088398187</v>
      </c>
      <c r="D29" s="22">
        <f t="shared" si="1"/>
        <v>0.07308553040546058</v>
      </c>
      <c r="E29" s="22">
        <f t="shared" si="1"/>
        <v>0.04305027020012077</v>
      </c>
      <c r="F29" s="22">
        <f t="shared" si="1"/>
        <v>0.014097065941318807</v>
      </c>
      <c r="G29" s="22">
        <f t="shared" si="1"/>
        <v>0.017536406467037448</v>
      </c>
      <c r="H29" s="22">
        <f t="shared" si="1"/>
        <v>0.018170676476373042</v>
      </c>
      <c r="I29" s="22">
        <f t="shared" si="1"/>
        <v>0.03847502578122102</v>
      </c>
      <c r="J29" s="22">
        <f t="shared" si="1"/>
        <v>0.03983451411954968</v>
      </c>
      <c r="K29" s="22">
        <f t="shared" si="1"/>
        <v>0.013746363198900472</v>
      </c>
      <c r="L29" s="22">
        <f t="shared" si="1"/>
        <v>0.03267668351330614</v>
      </c>
      <c r="M29" s="22">
        <f t="shared" si="1"/>
        <v>0.030881437572871567</v>
      </c>
      <c r="N29" s="22">
        <f t="shared" si="1"/>
        <v>0.011379725763232797</v>
      </c>
      <c r="O29" s="22">
        <f t="shared" si="1"/>
        <v>0.037128132548881566</v>
      </c>
      <c r="P29" s="22">
        <f t="shared" si="1"/>
        <v>0.026504172675332543</v>
      </c>
      <c r="Q29" s="23">
        <f t="shared" si="1"/>
        <v>0.022976808907497995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"/>
  <sheetViews>
    <sheetView workbookViewId="0" topLeftCell="A28">
      <selection activeCell="O43" sqref="O43"/>
    </sheetView>
  </sheetViews>
  <sheetFormatPr defaultColWidth="9.140625" defaultRowHeight="12.75"/>
  <cols>
    <col min="1" max="1" width="20.57421875" style="2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5" t="s">
        <v>3</v>
      </c>
      <c r="B1" s="36">
        <v>40388</v>
      </c>
      <c r="C1" s="28"/>
      <c r="D1" s="28"/>
    </row>
    <row r="2" spans="1:2" ht="12.75">
      <c r="A2" s="35" t="s">
        <v>6</v>
      </c>
      <c r="B2" s="37" t="s">
        <v>7</v>
      </c>
    </row>
    <row r="3" spans="1:2" ht="13.5" thickBot="1">
      <c r="A3" s="35" t="s">
        <v>4</v>
      </c>
      <c r="B3" s="38">
        <v>143</v>
      </c>
    </row>
    <row r="4" spans="1:2" ht="13.5" thickBot="1">
      <c r="A4" s="26" t="s">
        <v>5</v>
      </c>
      <c r="B4" s="24" t="str">
        <f>IF(LEN($B$3)=1,$B$2&amp;"00"&amp;$B$3,IF(LEN($B$3)=2,$B$2&amp;"0"&amp;$B$3,$B$2&amp;$B$3))</f>
        <v>BM143</v>
      </c>
    </row>
    <row r="5" spans="1:2" ht="13.5" thickBot="1">
      <c r="A5" s="30"/>
      <c r="B5" s="31"/>
    </row>
    <row r="6" spans="1:2" s="34" customFormat="1" ht="14.25" thickBot="1" thickTop="1">
      <c r="A6" s="32"/>
      <c r="B6" s="33"/>
    </row>
    <row r="7" spans="1:17" s="3" customFormat="1" ht="13.5" thickBot="1">
      <c r="A7" s="27"/>
      <c r="B7" s="24" t="s">
        <v>0</v>
      </c>
      <c r="C7" s="14" t="str">
        <f>$B$4&amp;"99-1"</f>
        <v>BM14399-1</v>
      </c>
      <c r="D7" s="14" t="str">
        <f>$B$4&amp;"07-1"</f>
        <v>BM14307-1</v>
      </c>
      <c r="E7" s="14" t="str">
        <f>$B$4&amp;"07-2"</f>
        <v>BM14307-2</v>
      </c>
      <c r="F7" s="14" t="str">
        <f>$B$4&amp;"06-1"</f>
        <v>BM14306-1</v>
      </c>
      <c r="G7" s="14" t="str">
        <f>$B$4&amp;"06-2"</f>
        <v>BM14306-2</v>
      </c>
      <c r="H7" s="14" t="str">
        <f>$B$4&amp;"05-1"</f>
        <v>BM14305-1</v>
      </c>
      <c r="I7" s="14" t="str">
        <f>$B$4&amp;"05-2"</f>
        <v>BM14305-2</v>
      </c>
      <c r="J7" s="14" t="str">
        <f>$B$4&amp;"04-1"</f>
        <v>BM14304-1</v>
      </c>
      <c r="K7" s="14" t="str">
        <f>$B$4&amp;"04-2"</f>
        <v>BM14304-2</v>
      </c>
      <c r="L7" s="14" t="str">
        <f>$B$4&amp;"03-1"</f>
        <v>BM14303-1</v>
      </c>
      <c r="M7" s="14" t="str">
        <f>$B$4&amp;"03-2"</f>
        <v>BM14303-2</v>
      </c>
      <c r="N7" s="14" t="str">
        <f>$B$4&amp;"02-1"</f>
        <v>BM14302-1</v>
      </c>
      <c r="O7" s="14" t="str">
        <f>$B$4&amp;"02-2"</f>
        <v>BM14302-2</v>
      </c>
      <c r="P7" s="14" t="str">
        <f>$B$4&amp;"01-1"</f>
        <v>BM14301-1</v>
      </c>
      <c r="Q7" s="14" t="str">
        <f>$B$4&amp;"01-2"</f>
        <v>BM14301-2</v>
      </c>
    </row>
    <row r="8" spans="2:17" ht="12.75">
      <c r="B8" s="15">
        <v>0</v>
      </c>
      <c r="C8" s="9">
        <v>0.16383724000000002</v>
      </c>
      <c r="D8" s="10">
        <v>0.05647437</v>
      </c>
      <c r="E8" s="10">
        <v>0.041013360000000006</v>
      </c>
      <c r="F8" s="10">
        <v>0.10487920999999999</v>
      </c>
      <c r="G8" s="10">
        <v>0.11043681</v>
      </c>
      <c r="H8" s="10">
        <v>0.00103633</v>
      </c>
      <c r="I8" s="10">
        <v>0</v>
      </c>
      <c r="J8" s="10">
        <v>0</v>
      </c>
      <c r="K8" s="10">
        <v>0</v>
      </c>
      <c r="L8" s="10">
        <v>0.028545470000000003</v>
      </c>
      <c r="M8" s="10">
        <v>0.09013619</v>
      </c>
      <c r="N8" s="10" t="s">
        <v>8</v>
      </c>
      <c r="O8" s="10">
        <v>0.03301749</v>
      </c>
      <c r="P8" s="10">
        <v>0.00415611</v>
      </c>
      <c r="Q8" s="11">
        <v>0.0054171</v>
      </c>
    </row>
    <row r="9" spans="2:19" ht="12.75">
      <c r="B9" s="16">
        <v>2</v>
      </c>
      <c r="C9" s="7">
        <v>0.14167917</v>
      </c>
      <c r="D9" s="4">
        <v>0.13263907</v>
      </c>
      <c r="E9" s="4">
        <v>0.15610605</v>
      </c>
      <c r="F9" s="4">
        <v>0.03218211</v>
      </c>
      <c r="G9" s="6">
        <v>0.11152102</v>
      </c>
      <c r="H9" s="4">
        <v>0.00109057</v>
      </c>
      <c r="I9" s="4">
        <v>0.01902329</v>
      </c>
      <c r="J9" s="4">
        <v>0.01447814</v>
      </c>
      <c r="K9" s="4">
        <v>0</v>
      </c>
      <c r="L9" s="4">
        <v>0.021540219999999995</v>
      </c>
      <c r="M9" s="4">
        <v>0.13444605</v>
      </c>
      <c r="N9" s="4">
        <v>0.01855664</v>
      </c>
      <c r="O9" s="4">
        <v>0.031866740000000005</v>
      </c>
      <c r="P9" s="4">
        <v>0</v>
      </c>
      <c r="Q9" s="5">
        <v>0.059602510000000004</v>
      </c>
      <c r="S9" s="2"/>
    </row>
    <row r="10" spans="2:17" ht="12.75">
      <c r="B10" s="16">
        <v>4</v>
      </c>
      <c r="C10" s="7">
        <v>0.16659468</v>
      </c>
      <c r="D10" s="4">
        <v>0.07339436</v>
      </c>
      <c r="E10" s="4">
        <v>0.12768546000000003</v>
      </c>
      <c r="F10" s="4">
        <v>0</v>
      </c>
      <c r="G10" s="4">
        <v>0.10280289000000001</v>
      </c>
      <c r="H10" s="4">
        <v>0</v>
      </c>
      <c r="I10" s="4">
        <v>0</v>
      </c>
      <c r="J10" s="4">
        <v>0.01601373</v>
      </c>
      <c r="K10" s="4">
        <v>0.02834175</v>
      </c>
      <c r="L10" s="4">
        <v>0.01826051</v>
      </c>
      <c r="M10" s="4">
        <v>0.034806729999999994</v>
      </c>
      <c r="N10" s="4">
        <v>0.07167438000000001</v>
      </c>
      <c r="O10" s="4">
        <v>0.01906093</v>
      </c>
      <c r="P10" s="4">
        <v>0.17363674</v>
      </c>
      <c r="Q10" s="5">
        <v>0.052147059999999995</v>
      </c>
    </row>
    <row r="11" spans="2:17" ht="12.75">
      <c r="B11" s="16">
        <v>6</v>
      </c>
      <c r="C11" s="7">
        <v>0.20670228</v>
      </c>
      <c r="D11" s="4">
        <v>0.08846159999999999</v>
      </c>
      <c r="E11" s="4">
        <v>0.07909965</v>
      </c>
      <c r="F11" s="4">
        <v>0.05422065</v>
      </c>
      <c r="G11" s="4">
        <v>0.17605659999999998</v>
      </c>
      <c r="H11" s="4">
        <v>0</v>
      </c>
      <c r="I11" s="4">
        <v>0.01929716</v>
      </c>
      <c r="J11" s="4">
        <v>0.0369383</v>
      </c>
      <c r="K11" s="4">
        <v>0.01013028</v>
      </c>
      <c r="L11" s="4">
        <v>0.01888882</v>
      </c>
      <c r="M11" s="4">
        <v>0.08377195999999999</v>
      </c>
      <c r="N11" s="4">
        <v>0</v>
      </c>
      <c r="O11" s="4">
        <v>0.020846330000000003</v>
      </c>
      <c r="P11" s="4">
        <v>0.05485717</v>
      </c>
      <c r="Q11" s="5">
        <v>0.020739410000000003</v>
      </c>
    </row>
    <row r="12" spans="2:17" ht="12.75">
      <c r="B12" s="16">
        <v>8</v>
      </c>
      <c r="C12" s="7">
        <v>0.14737653999999997</v>
      </c>
      <c r="D12" s="4">
        <v>0.08582793</v>
      </c>
      <c r="E12" s="4">
        <v>0.0658108</v>
      </c>
      <c r="F12" s="4">
        <v>0.04004497</v>
      </c>
      <c r="G12" s="4">
        <v>0.11702587</v>
      </c>
      <c r="H12" s="4">
        <v>0.03212034</v>
      </c>
      <c r="I12" s="4">
        <v>0.00657609</v>
      </c>
      <c r="J12" s="6">
        <v>0.013223100000000002</v>
      </c>
      <c r="K12" s="4">
        <v>0.00543099</v>
      </c>
      <c r="L12" s="4">
        <v>0.03608352</v>
      </c>
      <c r="M12" s="4">
        <v>0.02985345</v>
      </c>
      <c r="N12" s="4">
        <v>0.04864107</v>
      </c>
      <c r="O12" s="4">
        <v>0</v>
      </c>
      <c r="P12" s="4">
        <v>0</v>
      </c>
      <c r="Q12" s="5">
        <v>0.026345370000000003</v>
      </c>
    </row>
    <row r="13" spans="2:17" ht="12.75">
      <c r="B13" s="16">
        <v>10</v>
      </c>
      <c r="C13" s="7">
        <v>0.14485395</v>
      </c>
      <c r="D13" s="4">
        <v>0.05648465</v>
      </c>
      <c r="E13" s="4">
        <v>0.06207750000000001</v>
      </c>
      <c r="F13" s="4">
        <v>0.037961800000000004</v>
      </c>
      <c r="G13" s="4">
        <v>0.17263562999999998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0.0930256</v>
      </c>
      <c r="N13" s="4">
        <v>0.0576587</v>
      </c>
      <c r="O13" s="4">
        <v>0.02569971</v>
      </c>
      <c r="P13" s="4" t="s">
        <v>8</v>
      </c>
      <c r="Q13" s="5">
        <v>0.020599669999999997</v>
      </c>
    </row>
    <row r="14" spans="2:17" ht="12.75">
      <c r="B14" s="16">
        <v>12</v>
      </c>
      <c r="C14" s="7">
        <v>0.1656849</v>
      </c>
      <c r="D14" s="4">
        <v>0.01556389</v>
      </c>
      <c r="E14" s="4">
        <v>0.10926957000000001</v>
      </c>
      <c r="F14" s="4">
        <v>0.05465902</v>
      </c>
      <c r="G14" s="4">
        <v>0.16423706000000002</v>
      </c>
      <c r="H14" s="4">
        <v>0.027414280000000003</v>
      </c>
      <c r="I14" s="4">
        <v>0.00651192</v>
      </c>
      <c r="J14" s="4">
        <v>0.06845699</v>
      </c>
      <c r="K14" s="4">
        <v>0.027762440000000003</v>
      </c>
      <c r="L14" s="4">
        <v>0</v>
      </c>
      <c r="M14" s="4">
        <v>0.03555475999999999</v>
      </c>
      <c r="N14" s="4">
        <v>0</v>
      </c>
      <c r="O14" s="4">
        <v>0</v>
      </c>
      <c r="P14" s="4">
        <v>0.01738894</v>
      </c>
      <c r="Q14" s="5">
        <v>0.04290524</v>
      </c>
    </row>
    <row r="15" spans="2:17" ht="12.75">
      <c r="B15" s="16">
        <v>14</v>
      </c>
      <c r="C15" s="7">
        <v>0.14236423</v>
      </c>
      <c r="D15" s="4">
        <v>0.07638379</v>
      </c>
      <c r="E15" s="4">
        <v>0.09415757999999999</v>
      </c>
      <c r="F15" s="4">
        <v>0.06228003000000001</v>
      </c>
      <c r="G15" s="4">
        <v>0.13876864000000003</v>
      </c>
      <c r="H15" s="4">
        <v>0.07541178</v>
      </c>
      <c r="I15" s="4">
        <v>0</v>
      </c>
      <c r="J15" s="4">
        <v>0.04528576</v>
      </c>
      <c r="K15" s="4">
        <v>0</v>
      </c>
      <c r="L15" s="4">
        <v>0.03627163</v>
      </c>
      <c r="M15" s="4">
        <v>0.14711061</v>
      </c>
      <c r="N15" s="4">
        <v>0</v>
      </c>
      <c r="O15" s="4">
        <v>0.01462854</v>
      </c>
      <c r="P15" s="4">
        <v>0.0367039</v>
      </c>
      <c r="Q15" s="5">
        <v>0.01646343</v>
      </c>
    </row>
    <row r="16" spans="2:17" ht="12.75">
      <c r="B16" s="16">
        <v>16</v>
      </c>
      <c r="C16" s="7">
        <v>0.12283161000000001</v>
      </c>
      <c r="D16" s="4">
        <v>0.09764669999999998</v>
      </c>
      <c r="E16" s="4">
        <v>0.07280756000000001</v>
      </c>
      <c r="F16" s="4">
        <v>0.06555302</v>
      </c>
      <c r="G16" s="4">
        <v>0.11753394999999998</v>
      </c>
      <c r="H16" s="4">
        <v>0.0035675000000000004</v>
      </c>
      <c r="I16" s="4">
        <v>0.01272612</v>
      </c>
      <c r="J16" s="4">
        <v>0</v>
      </c>
      <c r="K16" s="4">
        <v>0.07891523000000002</v>
      </c>
      <c r="L16" s="4">
        <v>0.04218716</v>
      </c>
      <c r="M16" s="4">
        <v>0.01654378</v>
      </c>
      <c r="N16" s="4">
        <v>0.03722292</v>
      </c>
      <c r="O16" s="4">
        <v>0.01651719</v>
      </c>
      <c r="P16" s="4">
        <v>0.06913524</v>
      </c>
      <c r="Q16" s="5">
        <v>0.02059113</v>
      </c>
    </row>
    <row r="17" spans="2:17" ht="12.75">
      <c r="B17" s="16">
        <v>18</v>
      </c>
      <c r="C17" s="7">
        <v>0.15933519999999998</v>
      </c>
      <c r="D17" s="4">
        <v>0.06963963</v>
      </c>
      <c r="E17" s="4">
        <v>0.09484051</v>
      </c>
      <c r="F17" s="4">
        <v>0.08277481000000002</v>
      </c>
      <c r="G17" s="4">
        <v>0.17471734</v>
      </c>
      <c r="H17" s="4">
        <v>0</v>
      </c>
      <c r="I17" s="4">
        <v>0</v>
      </c>
      <c r="J17" s="4">
        <v>0.07512845000000001</v>
      </c>
      <c r="K17" s="4">
        <v>0</v>
      </c>
      <c r="L17" s="4">
        <v>0.00828118</v>
      </c>
      <c r="M17" s="4">
        <v>0.03684973</v>
      </c>
      <c r="N17" s="4">
        <v>0.04929624</v>
      </c>
      <c r="O17" s="4">
        <v>0.01992375</v>
      </c>
      <c r="P17" s="4">
        <v>0.00899255</v>
      </c>
      <c r="Q17" s="5">
        <v>0.018392159999999998</v>
      </c>
    </row>
    <row r="18" spans="2:17" ht="12.75">
      <c r="B18" s="16">
        <v>20</v>
      </c>
      <c r="C18" s="7">
        <v>0.1162099</v>
      </c>
      <c r="D18" s="4">
        <v>0.08006113999999999</v>
      </c>
      <c r="E18" s="4">
        <v>0.08190878000000001</v>
      </c>
      <c r="F18" s="4">
        <v>0.047137439999999996</v>
      </c>
      <c r="G18" s="4">
        <v>0.13653183000000002</v>
      </c>
      <c r="H18" s="4">
        <v>0</v>
      </c>
      <c r="I18" s="4">
        <v>0.020203829999999996</v>
      </c>
      <c r="J18" s="4">
        <v>0.0060607000000000005</v>
      </c>
      <c r="K18" s="4">
        <v>0.02602352</v>
      </c>
      <c r="L18" s="4">
        <v>0.02555897</v>
      </c>
      <c r="M18" s="4">
        <v>0.062085930000000004</v>
      </c>
      <c r="N18" s="4">
        <v>0</v>
      </c>
      <c r="O18" s="4">
        <v>0</v>
      </c>
      <c r="P18" s="4">
        <v>0.03994426</v>
      </c>
      <c r="Q18" s="5">
        <v>0.11626435999999998</v>
      </c>
    </row>
    <row r="19" spans="2:17" ht="12.75">
      <c r="B19" s="16">
        <v>22</v>
      </c>
      <c r="C19" s="7">
        <v>0.14903593999999998</v>
      </c>
      <c r="D19" s="4">
        <v>0.0353965</v>
      </c>
      <c r="E19" s="4">
        <v>0.1507136</v>
      </c>
      <c r="F19" s="4">
        <v>0.05460413</v>
      </c>
      <c r="G19" s="4" t="s">
        <v>8</v>
      </c>
      <c r="H19" s="4">
        <v>0</v>
      </c>
      <c r="I19" s="4">
        <v>0.0338845</v>
      </c>
      <c r="J19" s="4">
        <v>0.03186207</v>
      </c>
      <c r="K19" s="4">
        <v>0</v>
      </c>
      <c r="L19" s="4">
        <v>0.008876769999999999</v>
      </c>
      <c r="M19" s="4">
        <v>0.08236877</v>
      </c>
      <c r="N19" s="4">
        <v>0.04029971</v>
      </c>
      <c r="O19" s="4">
        <v>0.01063022</v>
      </c>
      <c r="P19" s="4">
        <v>0</v>
      </c>
      <c r="Q19" s="5">
        <v>0.015881469999999998</v>
      </c>
    </row>
    <row r="20" spans="2:17" ht="12.75">
      <c r="B20" s="16">
        <v>24</v>
      </c>
      <c r="C20" s="7">
        <v>0.11558921999999999</v>
      </c>
      <c r="D20" s="4">
        <v>0.05656619</v>
      </c>
      <c r="E20" s="4">
        <v>0.12472201999999999</v>
      </c>
      <c r="F20" s="4">
        <v>0.06834637</v>
      </c>
      <c r="G20" s="4">
        <v>0.18219342</v>
      </c>
      <c r="H20" s="4">
        <v>0.009804229999999999</v>
      </c>
      <c r="I20" s="4">
        <v>0.021259419999999998</v>
      </c>
      <c r="J20" s="4">
        <v>0</v>
      </c>
      <c r="K20" s="4">
        <v>0.02540117</v>
      </c>
      <c r="L20" s="4">
        <v>0.039500129999999994</v>
      </c>
      <c r="M20" s="4">
        <v>0.03822514</v>
      </c>
      <c r="N20" s="4">
        <v>0.02900637</v>
      </c>
      <c r="O20" s="4">
        <v>0.0054163</v>
      </c>
      <c r="P20" s="4">
        <v>0</v>
      </c>
      <c r="Q20" s="5">
        <v>0.055971679999999996</v>
      </c>
    </row>
    <row r="21" spans="2:17" ht="12.75">
      <c r="B21" s="16">
        <v>26</v>
      </c>
      <c r="C21" s="7">
        <v>0.14919727</v>
      </c>
      <c r="D21" s="4">
        <v>0.07060413</v>
      </c>
      <c r="E21" s="4">
        <v>0.09937170999999999</v>
      </c>
      <c r="F21" s="4">
        <v>0.06723049</v>
      </c>
      <c r="G21" s="4">
        <v>0.15374422000000001</v>
      </c>
      <c r="H21" s="4">
        <v>0.029271409999999998</v>
      </c>
      <c r="I21" s="4">
        <v>0.018321570000000002</v>
      </c>
      <c r="J21" s="4">
        <v>0.04049317</v>
      </c>
      <c r="K21" s="4">
        <v>0.03273767</v>
      </c>
      <c r="L21" s="4">
        <v>0.041517689999999996</v>
      </c>
      <c r="M21" s="4">
        <v>0.11915916</v>
      </c>
      <c r="N21" s="4">
        <v>0.027027060000000002</v>
      </c>
      <c r="O21" s="4">
        <v>0.01920001</v>
      </c>
      <c r="P21" s="4">
        <v>0.014398890000000001</v>
      </c>
      <c r="Q21" s="5">
        <v>0.00768732</v>
      </c>
    </row>
    <row r="22" spans="2:17" ht="12.75">
      <c r="B22" s="16">
        <v>28</v>
      </c>
      <c r="C22" s="7">
        <v>0.16134727999999998</v>
      </c>
      <c r="D22" s="4">
        <v>0.08269312</v>
      </c>
      <c r="E22" s="4">
        <v>0.07800378</v>
      </c>
      <c r="F22" s="4">
        <v>0.06904912</v>
      </c>
      <c r="G22" s="4">
        <v>0.1649531</v>
      </c>
      <c r="H22" s="4">
        <v>0.010283549999999999</v>
      </c>
      <c r="I22" s="4">
        <v>0.009636539999999999</v>
      </c>
      <c r="J22" s="4">
        <v>0</v>
      </c>
      <c r="K22" s="4">
        <v>0.02882732</v>
      </c>
      <c r="L22" s="4">
        <v>0.033853869999999994</v>
      </c>
      <c r="M22" s="4">
        <v>0.10331784000000001</v>
      </c>
      <c r="N22" s="4">
        <v>0.00323962</v>
      </c>
      <c r="O22" s="4">
        <v>0.01531801</v>
      </c>
      <c r="P22" s="4">
        <v>0.04707041</v>
      </c>
      <c r="Q22" s="5">
        <v>0.00134492</v>
      </c>
    </row>
    <row r="23" spans="2:17" ht="12.75">
      <c r="B23" s="16">
        <v>30</v>
      </c>
      <c r="C23" s="7">
        <v>0.11453138</v>
      </c>
      <c r="D23" s="4">
        <v>0.051821309999999995</v>
      </c>
      <c r="E23" s="4">
        <v>0.052848599999999996</v>
      </c>
      <c r="F23" s="4">
        <v>0.06509063999999999</v>
      </c>
      <c r="G23" s="4">
        <v>0.19036967999999999</v>
      </c>
      <c r="H23" s="4">
        <v>0.0953164</v>
      </c>
      <c r="I23" s="4">
        <v>0.03704358</v>
      </c>
      <c r="J23" s="4">
        <v>0.05460385</v>
      </c>
      <c r="K23" s="4">
        <v>0</v>
      </c>
      <c r="L23" s="4">
        <v>0.043365280000000006</v>
      </c>
      <c r="M23" s="4">
        <v>0.03020472</v>
      </c>
      <c r="N23" s="4">
        <v>0</v>
      </c>
      <c r="O23" s="4">
        <v>0.02092715</v>
      </c>
      <c r="P23" s="4">
        <v>0.03087747</v>
      </c>
      <c r="Q23" s="5">
        <v>0</v>
      </c>
    </row>
    <row r="24" spans="2:17" ht="12.75">
      <c r="B24" s="16">
        <v>32</v>
      </c>
      <c r="C24" s="7">
        <v>0.13814260999999997</v>
      </c>
      <c r="D24" s="4">
        <v>0.08212947</v>
      </c>
      <c r="E24" s="4">
        <v>0.14163186</v>
      </c>
      <c r="F24" s="4">
        <v>0.060285229999999995</v>
      </c>
      <c r="G24" s="4">
        <v>0.13870326</v>
      </c>
      <c r="H24" s="4">
        <v>0.022240660000000002</v>
      </c>
      <c r="I24" s="4">
        <v>0.00405826</v>
      </c>
      <c r="J24" s="4">
        <v>0.02669553</v>
      </c>
      <c r="K24" s="4">
        <v>0.010744879999999998</v>
      </c>
      <c r="L24" s="4">
        <v>0.01892728</v>
      </c>
      <c r="M24" s="4">
        <v>0</v>
      </c>
      <c r="N24" s="4">
        <v>0.03283129</v>
      </c>
      <c r="O24" s="4">
        <v>0.021793760000000002</v>
      </c>
      <c r="P24" s="4">
        <v>0.8750023800000001</v>
      </c>
      <c r="Q24" s="5">
        <v>0</v>
      </c>
    </row>
    <row r="25" spans="2:17" ht="12.75">
      <c r="B25" s="16">
        <v>34</v>
      </c>
      <c r="C25" s="7">
        <v>0.11621097</v>
      </c>
      <c r="D25" s="4">
        <v>0.06658352</v>
      </c>
      <c r="E25" s="4">
        <v>0.12560105000000002</v>
      </c>
      <c r="F25" s="4">
        <v>0.05357594</v>
      </c>
      <c r="G25" s="4">
        <v>0.13873085</v>
      </c>
      <c r="H25" s="4">
        <v>0.010724619999999999</v>
      </c>
      <c r="I25" s="4">
        <v>0.02861083</v>
      </c>
      <c r="J25" s="4">
        <v>0.00326141</v>
      </c>
      <c r="K25" s="4">
        <v>0.02762709</v>
      </c>
      <c r="L25" s="4">
        <v>0.0276441</v>
      </c>
      <c r="M25" s="4">
        <v>0.05282244</v>
      </c>
      <c r="N25" s="4">
        <v>0.029910830000000003</v>
      </c>
      <c r="O25" s="4">
        <v>0.03713242</v>
      </c>
      <c r="P25" s="4">
        <v>0.057113689999999995</v>
      </c>
      <c r="Q25" s="5">
        <v>0.07454232000000001</v>
      </c>
    </row>
    <row r="26" spans="2:17" ht="12.75">
      <c r="B26" s="16">
        <v>36</v>
      </c>
      <c r="C26" s="7">
        <v>0.10149614</v>
      </c>
      <c r="D26" s="4">
        <v>0.05948704</v>
      </c>
      <c r="E26" s="4">
        <v>0.14574298</v>
      </c>
      <c r="F26" s="4">
        <v>0.09162553999999999</v>
      </c>
      <c r="G26" s="4">
        <v>0.14054783</v>
      </c>
      <c r="H26" s="4">
        <v>0.046065619999999995</v>
      </c>
      <c r="I26" s="4">
        <v>0.02948535</v>
      </c>
      <c r="J26" s="4">
        <v>0.042877500000000006</v>
      </c>
      <c r="K26" s="4">
        <v>0.07030890999999999</v>
      </c>
      <c r="L26" s="4">
        <v>0.01529338</v>
      </c>
      <c r="M26" s="4">
        <v>0.03214423</v>
      </c>
      <c r="N26" s="4">
        <v>0.01818159</v>
      </c>
      <c r="O26" s="4">
        <v>0.0047076999999999996</v>
      </c>
      <c r="P26" s="4">
        <v>0</v>
      </c>
      <c r="Q26" s="5">
        <v>0.008750899999999999</v>
      </c>
    </row>
    <row r="27" spans="2:17" ht="13.5" thickBot="1">
      <c r="B27" s="17">
        <v>38</v>
      </c>
      <c r="C27" s="8">
        <v>0.19354800000000003</v>
      </c>
      <c r="D27" s="12">
        <v>0.09133652</v>
      </c>
      <c r="E27" s="12">
        <v>0.14963379</v>
      </c>
      <c r="F27" s="12">
        <v>0.060962119999999995</v>
      </c>
      <c r="G27" s="12">
        <v>0.14482422</v>
      </c>
      <c r="H27" s="12">
        <v>0.04508971999999999</v>
      </c>
      <c r="I27" s="12">
        <v>0.030699020000000004</v>
      </c>
      <c r="J27" s="12">
        <v>0.03569584</v>
      </c>
      <c r="K27" s="12">
        <v>0.00249231</v>
      </c>
      <c r="L27" s="12">
        <v>0.04229696</v>
      </c>
      <c r="M27" s="12">
        <v>0.06146836</v>
      </c>
      <c r="N27" s="12">
        <v>0.01648074</v>
      </c>
      <c r="O27" s="12">
        <v>0.01646602</v>
      </c>
      <c r="P27" s="12">
        <v>0.02676337</v>
      </c>
      <c r="Q27" s="13">
        <v>0</v>
      </c>
    </row>
    <row r="28" spans="2:17" ht="12.75">
      <c r="B28" s="25" t="s">
        <v>1</v>
      </c>
      <c r="C28" s="18">
        <f aca="true" t="shared" si="0" ref="C28:Q28">AVERAGE(C8:C27)</f>
        <v>0.14582842550000003</v>
      </c>
      <c r="D28" s="19">
        <f t="shared" si="0"/>
        <v>0.07145974649999999</v>
      </c>
      <c r="E28" s="19">
        <f t="shared" si="0"/>
        <v>0.10265231049999998</v>
      </c>
      <c r="F28" s="19">
        <f t="shared" si="0"/>
        <v>0.05862313199999999</v>
      </c>
      <c r="G28" s="19">
        <f t="shared" si="0"/>
        <v>0.1461228536842105</v>
      </c>
      <c r="H28" s="19">
        <f t="shared" si="0"/>
        <v>0.0204718505</v>
      </c>
      <c r="I28" s="19">
        <f t="shared" si="0"/>
        <v>0.014866874000000002</v>
      </c>
      <c r="J28" s="19">
        <f t="shared" si="0"/>
        <v>0.025553727000000005</v>
      </c>
      <c r="K28" s="19">
        <f t="shared" si="0"/>
        <v>0.018737178</v>
      </c>
      <c r="L28" s="19">
        <f t="shared" si="0"/>
        <v>0.025344647000000005</v>
      </c>
      <c r="M28" s="19">
        <f t="shared" si="0"/>
        <v>0.06419477250000001</v>
      </c>
      <c r="N28" s="19">
        <f t="shared" si="0"/>
        <v>0.025264587368421052</v>
      </c>
      <c r="O28" s="19">
        <f t="shared" si="0"/>
        <v>0.016657613499999998</v>
      </c>
      <c r="P28" s="19">
        <f t="shared" si="0"/>
        <v>0.07663374315789476</v>
      </c>
      <c r="Q28" s="20">
        <f t="shared" si="0"/>
        <v>0.028182302500000006</v>
      </c>
    </row>
    <row r="29" spans="2:17" ht="13.5" thickBot="1">
      <c r="B29" s="26" t="s">
        <v>2</v>
      </c>
      <c r="C29" s="21">
        <f aca="true" t="shared" si="1" ref="C29:Q29">STDEV(C8:C27)</f>
        <v>0.026961696714770104</v>
      </c>
      <c r="D29" s="22">
        <f t="shared" si="1"/>
        <v>0.024401939670954394</v>
      </c>
      <c r="E29" s="22">
        <f t="shared" si="1"/>
        <v>0.03579579050825814</v>
      </c>
      <c r="F29" s="22">
        <f t="shared" si="1"/>
        <v>0.022144687429319472</v>
      </c>
      <c r="G29" s="22">
        <f t="shared" si="1"/>
        <v>0.026579177047665506</v>
      </c>
      <c r="H29" s="22">
        <f t="shared" si="1"/>
        <v>0.02715641552527398</v>
      </c>
      <c r="I29" s="22">
        <f t="shared" si="1"/>
        <v>0.012601885248035998</v>
      </c>
      <c r="J29" s="22">
        <f t="shared" si="1"/>
        <v>0.02388138527507302</v>
      </c>
      <c r="K29" s="22">
        <f t="shared" si="1"/>
        <v>0.02290205490611466</v>
      </c>
      <c r="L29" s="22">
        <f t="shared" si="1"/>
        <v>0.014097497686901028</v>
      </c>
      <c r="M29" s="22">
        <f t="shared" si="1"/>
        <v>0.04076923175454135</v>
      </c>
      <c r="N29" s="22">
        <f t="shared" si="1"/>
        <v>0.021910362259563606</v>
      </c>
      <c r="O29" s="22">
        <f t="shared" si="1"/>
        <v>0.010830987089374284</v>
      </c>
      <c r="P29" s="22">
        <f t="shared" si="1"/>
        <v>0.19758034197682658</v>
      </c>
      <c r="Q29" s="23">
        <f t="shared" si="1"/>
        <v>0.030292856387323017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22">
      <selection activeCell="A39" sqref="A39"/>
    </sheetView>
  </sheetViews>
  <sheetFormatPr defaultColWidth="9.140625" defaultRowHeight="12.75"/>
  <cols>
    <col min="1" max="1" width="20.57421875" style="29" bestFit="1" customWidth="1"/>
    <col min="2" max="2" width="18.7109375" style="0" bestFit="1" customWidth="1"/>
    <col min="3" max="25" width="13.57421875" style="0" bestFit="1" customWidth="1"/>
    <col min="26" max="26" width="13.7109375" style="0" customWidth="1"/>
    <col min="27" max="27" width="14.00390625" style="0" customWidth="1"/>
    <col min="28" max="28" width="11.7109375" style="0" customWidth="1"/>
    <col min="29" max="29" width="11.8515625" style="0" customWidth="1"/>
    <col min="30" max="30" width="12.57421875" style="0" customWidth="1"/>
    <col min="31" max="31" width="13.7109375" style="0" customWidth="1"/>
  </cols>
  <sheetData>
    <row r="1" spans="1:4" ht="12.75">
      <c r="A1" s="25" t="s">
        <v>3</v>
      </c>
      <c r="B1" s="36">
        <v>40388</v>
      </c>
      <c r="C1" s="28"/>
      <c r="D1" s="28"/>
    </row>
    <row r="2" spans="1:2" ht="12.75">
      <c r="A2" s="35" t="s">
        <v>6</v>
      </c>
      <c r="B2" s="37" t="s">
        <v>7</v>
      </c>
    </row>
    <row r="3" spans="1:2" ht="13.5" thickBot="1">
      <c r="A3" s="35" t="s">
        <v>4</v>
      </c>
      <c r="B3" s="38">
        <v>144</v>
      </c>
    </row>
    <row r="4" spans="1:2" ht="13.5" thickBot="1">
      <c r="A4" s="26" t="s">
        <v>5</v>
      </c>
      <c r="B4" s="24" t="str">
        <f>IF(LEN($B$3)=1,$B$2&amp;"00"&amp;$B$3,IF(LEN($B$3)=2,$B$2&amp;"0"&amp;$B$3,$B$2&amp;$B$3))</f>
        <v>BM144</v>
      </c>
    </row>
    <row r="5" spans="1:2" ht="13.5" thickBot="1">
      <c r="A5" s="30"/>
      <c r="B5" s="31"/>
    </row>
    <row r="6" spans="1:2" s="34" customFormat="1" ht="14.25" thickBot="1" thickTop="1">
      <c r="A6" s="32"/>
      <c r="B6" s="33"/>
    </row>
    <row r="7" spans="1:17" s="3" customFormat="1" ht="13.5" thickBot="1">
      <c r="A7" s="27"/>
      <c r="B7" s="24" t="s">
        <v>0</v>
      </c>
      <c r="C7" s="14" t="str">
        <f>$B$4&amp;"99-1"</f>
        <v>BM14499-1</v>
      </c>
      <c r="D7" s="14" t="str">
        <f>$B$4&amp;"07-1"</f>
        <v>BM14407-1</v>
      </c>
      <c r="E7" s="14" t="str">
        <f>$B$4&amp;"07-2"</f>
        <v>BM14407-2</v>
      </c>
      <c r="F7" s="14" t="str">
        <f>$B$4&amp;"06-1"</f>
        <v>BM14406-1</v>
      </c>
      <c r="G7" s="14" t="str">
        <f>$B$4&amp;"06-2"</f>
        <v>BM14406-2</v>
      </c>
      <c r="H7" s="14" t="str">
        <f>$B$4&amp;"05-1"</f>
        <v>BM14405-1</v>
      </c>
      <c r="I7" s="14" t="str">
        <f>$B$4&amp;"05-2"</f>
        <v>BM14405-2</v>
      </c>
      <c r="J7" s="14" t="str">
        <f>$B$4&amp;"04-1"</f>
        <v>BM14404-1</v>
      </c>
      <c r="K7" s="14" t="str">
        <f>$B$4&amp;"04-2"</f>
        <v>BM14404-2</v>
      </c>
      <c r="L7" s="14" t="str">
        <f>$B$4&amp;"03-1"</f>
        <v>BM14403-1</v>
      </c>
      <c r="M7" s="14" t="str">
        <f>$B$4&amp;"03-2"</f>
        <v>BM14403-2</v>
      </c>
      <c r="N7" s="14" t="str">
        <f>$B$4&amp;"02-1"</f>
        <v>BM14402-1</v>
      </c>
      <c r="O7" s="14" t="str">
        <f>$B$4&amp;"02-2"</f>
        <v>BM14402-2</v>
      </c>
      <c r="P7" s="14" t="str">
        <f>$B$4&amp;"01-1"</f>
        <v>BM14401-1</v>
      </c>
      <c r="Q7" s="14" t="str">
        <f>$B$4&amp;"01-2"</f>
        <v>BM14401-2</v>
      </c>
    </row>
    <row r="8" spans="2:17" ht="12.75">
      <c r="B8" s="15">
        <v>0</v>
      </c>
      <c r="C8" s="9">
        <v>0.16469317999999997</v>
      </c>
      <c r="D8" s="10">
        <v>0.12295532</v>
      </c>
      <c r="E8" s="10">
        <v>0.04449618</v>
      </c>
      <c r="F8" s="10">
        <v>0</v>
      </c>
      <c r="G8" s="10">
        <v>0.01791065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0.01185338</v>
      </c>
      <c r="N8" s="10">
        <v>0.00102666</v>
      </c>
      <c r="O8" s="10">
        <v>0</v>
      </c>
      <c r="P8" s="10">
        <v>0</v>
      </c>
      <c r="Q8" s="11">
        <v>0</v>
      </c>
    </row>
    <row r="9" spans="2:19" ht="12.75">
      <c r="B9" s="16">
        <v>2</v>
      </c>
      <c r="C9" s="7">
        <v>0.18478273</v>
      </c>
      <c r="D9" s="4" t="s">
        <v>8</v>
      </c>
      <c r="E9" s="4">
        <v>0.12933426</v>
      </c>
      <c r="F9" s="4">
        <v>0</v>
      </c>
      <c r="G9" s="6">
        <v>0.02755602</v>
      </c>
      <c r="H9" s="4">
        <v>0</v>
      </c>
      <c r="I9" s="4">
        <v>0.02743139</v>
      </c>
      <c r="J9" s="4">
        <v>0</v>
      </c>
      <c r="K9" s="4">
        <v>0.02876863</v>
      </c>
      <c r="L9" s="4">
        <v>0</v>
      </c>
      <c r="M9" s="4">
        <v>0.04624955000000001</v>
      </c>
      <c r="N9" s="4">
        <v>0.01870374</v>
      </c>
      <c r="O9" s="4">
        <v>0.01506864</v>
      </c>
      <c r="P9" s="4">
        <v>0</v>
      </c>
      <c r="Q9" s="5">
        <v>0</v>
      </c>
      <c r="S9" s="2"/>
    </row>
    <row r="10" spans="2:17" ht="12.75">
      <c r="B10" s="16">
        <v>4</v>
      </c>
      <c r="C10" s="7">
        <v>0.13768611</v>
      </c>
      <c r="D10" s="4">
        <v>0.038491330000000004</v>
      </c>
      <c r="E10" s="4">
        <v>0.06073280999999999</v>
      </c>
      <c r="F10" s="4">
        <v>0.019285939999999998</v>
      </c>
      <c r="G10" s="4">
        <v>0.02427318</v>
      </c>
      <c r="H10" s="4">
        <v>0</v>
      </c>
      <c r="I10" s="4">
        <v>0</v>
      </c>
      <c r="J10" s="4">
        <v>0.0057579300000000005</v>
      </c>
      <c r="K10" s="4">
        <v>0</v>
      </c>
      <c r="L10" s="4">
        <v>0</v>
      </c>
      <c r="M10" s="4">
        <v>0.015275029999999998</v>
      </c>
      <c r="N10" s="4">
        <v>0.006914699999999999</v>
      </c>
      <c r="O10" s="4">
        <v>0.027378359999999997</v>
      </c>
      <c r="P10" s="4">
        <v>0.05867405</v>
      </c>
      <c r="Q10" s="5">
        <v>0.007379460000000001</v>
      </c>
    </row>
    <row r="11" spans="2:17" ht="12.75">
      <c r="B11" s="16">
        <v>6</v>
      </c>
      <c r="C11" s="7">
        <v>0.14348121</v>
      </c>
      <c r="D11" s="4">
        <v>0.27197903999999995</v>
      </c>
      <c r="E11" s="4">
        <v>0.09282950999999999</v>
      </c>
      <c r="F11" s="4" t="s">
        <v>8</v>
      </c>
      <c r="G11" s="4">
        <v>0.015367579999999999</v>
      </c>
      <c r="H11" s="4">
        <v>0</v>
      </c>
      <c r="I11" s="4">
        <v>0</v>
      </c>
      <c r="J11" s="4">
        <v>0.00251607</v>
      </c>
      <c r="K11" s="4">
        <v>0</v>
      </c>
      <c r="L11" s="4">
        <v>0</v>
      </c>
      <c r="M11" s="4">
        <v>0</v>
      </c>
      <c r="N11" s="4">
        <v>0.006840570000000001</v>
      </c>
      <c r="O11" s="4">
        <v>0.00376256</v>
      </c>
      <c r="P11" s="4">
        <v>0.020829560000000004</v>
      </c>
      <c r="Q11" s="5">
        <v>0.01676147</v>
      </c>
    </row>
    <row r="12" spans="2:17" ht="12.75">
      <c r="B12" s="16">
        <v>8</v>
      </c>
      <c r="C12" s="7">
        <v>0.19607543</v>
      </c>
      <c r="D12" s="4">
        <v>0.18554215000000002</v>
      </c>
      <c r="E12" s="4">
        <v>0.07189135</v>
      </c>
      <c r="F12" s="4">
        <v>0.00420167</v>
      </c>
      <c r="G12" s="4">
        <v>0.01736237</v>
      </c>
      <c r="H12" s="4">
        <v>0</v>
      </c>
      <c r="I12" s="4">
        <v>0</v>
      </c>
      <c r="J12" s="6">
        <v>0.021328819999999995</v>
      </c>
      <c r="K12" s="4">
        <v>0.01677097</v>
      </c>
      <c r="L12" s="4">
        <v>0.00121336</v>
      </c>
      <c r="M12" s="4">
        <v>0.01866402</v>
      </c>
      <c r="N12" s="4">
        <v>0</v>
      </c>
      <c r="O12" s="4">
        <v>0.01175762</v>
      </c>
      <c r="P12" s="4">
        <v>0.05126878</v>
      </c>
      <c r="Q12" s="5">
        <v>0.04060195</v>
      </c>
    </row>
    <row r="13" spans="2:17" ht="12.75">
      <c r="B13" s="16">
        <v>10</v>
      </c>
      <c r="C13" s="7">
        <v>0.18754412</v>
      </c>
      <c r="D13" s="4">
        <v>0.11518440000000002</v>
      </c>
      <c r="E13" s="4">
        <v>0.05558130999999999</v>
      </c>
      <c r="F13" s="4">
        <v>0.014148740000000002</v>
      </c>
      <c r="G13" s="4">
        <v>0.0327968</v>
      </c>
      <c r="H13" s="4">
        <v>0</v>
      </c>
      <c r="I13" s="4">
        <v>0</v>
      </c>
      <c r="J13" s="4">
        <v>0.019483030000000002</v>
      </c>
      <c r="K13" s="4">
        <v>0</v>
      </c>
      <c r="L13" s="4">
        <v>0.03575137</v>
      </c>
      <c r="M13" s="4">
        <v>0</v>
      </c>
      <c r="N13" s="4">
        <v>0</v>
      </c>
      <c r="O13" s="4">
        <v>0.0362043</v>
      </c>
      <c r="P13" s="4">
        <v>0.030403600000000003</v>
      </c>
      <c r="Q13" s="5">
        <v>0.01083954</v>
      </c>
    </row>
    <row r="14" spans="2:17" ht="12.75">
      <c r="B14" s="16">
        <v>12</v>
      </c>
      <c r="C14" s="7">
        <v>0.10932706</v>
      </c>
      <c r="D14" s="4">
        <v>0.16241742999999997</v>
      </c>
      <c r="E14" s="4">
        <v>0.0870969</v>
      </c>
      <c r="F14" s="4">
        <v>0.00829473</v>
      </c>
      <c r="G14" s="4">
        <v>0.03066079</v>
      </c>
      <c r="H14" s="4">
        <v>0</v>
      </c>
      <c r="I14" s="4">
        <v>0.00424845</v>
      </c>
      <c r="J14" s="4">
        <v>0.00889826</v>
      </c>
      <c r="K14" s="4">
        <v>0.05052144000000001</v>
      </c>
      <c r="L14" s="4">
        <v>0.03176477</v>
      </c>
      <c r="M14" s="4">
        <v>0</v>
      </c>
      <c r="N14" s="4">
        <v>0</v>
      </c>
      <c r="O14" s="4">
        <v>0.05039915</v>
      </c>
      <c r="P14" s="4">
        <v>0.04060399</v>
      </c>
      <c r="Q14" s="5">
        <v>0.006449379999999999</v>
      </c>
    </row>
    <row r="15" spans="2:17" ht="12.75">
      <c r="B15" s="16">
        <v>14</v>
      </c>
      <c r="C15" s="7">
        <v>0.18343627000000007</v>
      </c>
      <c r="D15" s="4">
        <v>0.24504606999999995</v>
      </c>
      <c r="E15" s="4">
        <v>0.25661111999999997</v>
      </c>
      <c r="F15" s="4">
        <v>0.00579147</v>
      </c>
      <c r="G15" s="4">
        <v>0.00244092</v>
      </c>
      <c r="H15" s="4">
        <v>0</v>
      </c>
      <c r="I15" s="4">
        <v>0</v>
      </c>
      <c r="J15" s="4">
        <v>0</v>
      </c>
      <c r="K15" s="4">
        <v>0.0502256</v>
      </c>
      <c r="L15" s="4">
        <v>0.008460079999999998</v>
      </c>
      <c r="M15" s="4">
        <v>0</v>
      </c>
      <c r="N15" s="4">
        <v>0.022407849999999997</v>
      </c>
      <c r="O15" s="4">
        <v>0</v>
      </c>
      <c r="P15" s="4">
        <v>0.15114945</v>
      </c>
      <c r="Q15" s="5">
        <v>0.01039387</v>
      </c>
    </row>
    <row r="16" spans="2:17" ht="12.75">
      <c r="B16" s="16">
        <v>16</v>
      </c>
      <c r="C16" s="7">
        <v>0.13502596000000003</v>
      </c>
      <c r="D16" s="4">
        <v>0.14711448000000005</v>
      </c>
      <c r="E16" s="4">
        <v>0.08143120999999999</v>
      </c>
      <c r="F16" s="4">
        <v>0.00348447</v>
      </c>
      <c r="G16" s="4">
        <v>0.013961000000000001</v>
      </c>
      <c r="H16" s="4">
        <v>0</v>
      </c>
      <c r="I16" s="4">
        <v>0.01200063</v>
      </c>
      <c r="J16" s="4">
        <v>0</v>
      </c>
      <c r="K16" s="4">
        <v>0.04228673</v>
      </c>
      <c r="L16" s="4">
        <v>0.0352218</v>
      </c>
      <c r="M16" s="4">
        <v>0.02249355</v>
      </c>
      <c r="N16" s="4">
        <v>0.016216790000000002</v>
      </c>
      <c r="O16" s="4">
        <v>0.03153338</v>
      </c>
      <c r="P16" s="4">
        <v>0.21025452</v>
      </c>
      <c r="Q16" s="5">
        <v>0</v>
      </c>
    </row>
    <row r="17" spans="2:17" ht="12.75">
      <c r="B17" s="16">
        <v>18</v>
      </c>
      <c r="C17" s="7">
        <v>0.15237819999999996</v>
      </c>
      <c r="D17" s="4">
        <v>0.20755023</v>
      </c>
      <c r="E17" s="4">
        <v>0.05732841000000001</v>
      </c>
      <c r="F17" s="4">
        <v>0.005900100000000001</v>
      </c>
      <c r="G17" s="4">
        <v>0.01008122</v>
      </c>
      <c r="H17" s="4">
        <v>0</v>
      </c>
      <c r="I17" s="4">
        <v>0.01790548</v>
      </c>
      <c r="J17" s="4">
        <v>0</v>
      </c>
      <c r="K17" s="4">
        <v>0</v>
      </c>
      <c r="L17" s="4">
        <v>0.014511489999999998</v>
      </c>
      <c r="M17" s="4">
        <v>0.022249070000000003</v>
      </c>
      <c r="N17" s="4">
        <v>0.015722930000000003</v>
      </c>
      <c r="O17" s="4">
        <v>0.024899029999999996</v>
      </c>
      <c r="P17" s="4">
        <v>0.014451139999999998</v>
      </c>
      <c r="Q17" s="5">
        <v>0</v>
      </c>
    </row>
    <row r="18" spans="2:17" ht="12.75">
      <c r="B18" s="16">
        <v>20</v>
      </c>
      <c r="C18" s="7">
        <v>0.13260917</v>
      </c>
      <c r="D18" s="4">
        <v>0.17670968</v>
      </c>
      <c r="E18" s="4">
        <v>0.05384682</v>
      </c>
      <c r="F18" s="4">
        <v>0</v>
      </c>
      <c r="G18" s="4">
        <v>0.02527634</v>
      </c>
      <c r="H18" s="4">
        <v>0</v>
      </c>
      <c r="I18" s="4">
        <v>0</v>
      </c>
      <c r="J18" s="4">
        <v>0</v>
      </c>
      <c r="K18" s="4">
        <v>0.01749103</v>
      </c>
      <c r="L18" s="4">
        <v>0</v>
      </c>
      <c r="M18" s="4">
        <v>0.009979680000000001</v>
      </c>
      <c r="N18" s="4">
        <v>0.01003521</v>
      </c>
      <c r="O18" s="4">
        <v>0</v>
      </c>
      <c r="P18" s="4">
        <v>0.03448353</v>
      </c>
      <c r="Q18" s="5">
        <v>0.016151330000000002</v>
      </c>
    </row>
    <row r="19" spans="2:17" ht="12.75">
      <c r="B19" s="16">
        <v>22</v>
      </c>
      <c r="C19" s="7">
        <v>0.16485524999999998</v>
      </c>
      <c r="D19" s="4">
        <v>0.19266459</v>
      </c>
      <c r="E19" s="4">
        <v>0.09426044999999998</v>
      </c>
      <c r="F19" s="4">
        <v>0.007604360000000001</v>
      </c>
      <c r="G19" s="4">
        <v>0</v>
      </c>
      <c r="H19" s="4">
        <v>0</v>
      </c>
      <c r="I19" s="4">
        <v>0.021203239999999998</v>
      </c>
      <c r="J19" s="4">
        <v>0</v>
      </c>
      <c r="K19" s="4">
        <v>0.04603852</v>
      </c>
      <c r="L19" s="4">
        <v>0</v>
      </c>
      <c r="M19" s="4">
        <v>0</v>
      </c>
      <c r="N19" s="4">
        <v>0.00114953</v>
      </c>
      <c r="O19" s="4">
        <v>0.08376385</v>
      </c>
      <c r="P19" s="4">
        <v>0.05068247000000001</v>
      </c>
      <c r="Q19" s="5">
        <v>0.02495878</v>
      </c>
    </row>
    <row r="20" spans="2:17" ht="12.75">
      <c r="B20" s="16">
        <v>24</v>
      </c>
      <c r="C20" s="7">
        <v>0.13287087</v>
      </c>
      <c r="D20" s="4">
        <v>0.19330196</v>
      </c>
      <c r="E20" s="4">
        <v>0</v>
      </c>
      <c r="F20" s="4">
        <v>0.007879279999999999</v>
      </c>
      <c r="G20" s="4">
        <v>0.00881126</v>
      </c>
      <c r="H20" s="4">
        <v>0</v>
      </c>
      <c r="I20" s="4">
        <v>0.00915515</v>
      </c>
      <c r="J20" s="4">
        <v>0.00559709</v>
      </c>
      <c r="K20" s="4">
        <v>0.00545535</v>
      </c>
      <c r="L20" s="4">
        <v>0</v>
      </c>
      <c r="M20" s="4">
        <v>0</v>
      </c>
      <c r="N20" s="4">
        <v>0.013262040000000001</v>
      </c>
      <c r="O20" s="4">
        <v>0.00807945</v>
      </c>
      <c r="P20" s="4">
        <v>0.04555163000000001</v>
      </c>
      <c r="Q20" s="5">
        <v>0</v>
      </c>
    </row>
    <row r="21" spans="2:17" ht="12.75">
      <c r="B21" s="16">
        <v>26</v>
      </c>
      <c r="C21" s="7">
        <v>0.16008219000000004</v>
      </c>
      <c r="D21" s="4">
        <v>0.1768618</v>
      </c>
      <c r="E21" s="4">
        <v>0.19172244000000002</v>
      </c>
      <c r="F21" s="4">
        <v>0</v>
      </c>
      <c r="G21" s="4">
        <v>0.00316595</v>
      </c>
      <c r="H21" s="4">
        <v>0</v>
      </c>
      <c r="I21" s="4">
        <v>0</v>
      </c>
      <c r="J21" s="4">
        <v>0.00390651</v>
      </c>
      <c r="K21" s="4">
        <v>0.03206595</v>
      </c>
      <c r="L21" s="4">
        <v>0</v>
      </c>
      <c r="M21" s="4">
        <v>0.03642087</v>
      </c>
      <c r="N21" s="4">
        <v>0.019720779999999997</v>
      </c>
      <c r="O21" s="4">
        <v>0.05673786</v>
      </c>
      <c r="P21" s="4">
        <v>0.01568438</v>
      </c>
      <c r="Q21" s="5">
        <v>0.02505874</v>
      </c>
    </row>
    <row r="22" spans="2:17" ht="12.75">
      <c r="B22" s="16">
        <v>28</v>
      </c>
      <c r="C22" s="7">
        <v>0.14794422</v>
      </c>
      <c r="D22" s="4">
        <v>0.18855196999999999</v>
      </c>
      <c r="E22" s="4">
        <v>0.08565833</v>
      </c>
      <c r="F22" s="4">
        <v>0.01032048</v>
      </c>
      <c r="G22" s="4" t="s">
        <v>8</v>
      </c>
      <c r="H22" s="4" t="s">
        <v>8</v>
      </c>
      <c r="I22" s="4">
        <v>0</v>
      </c>
      <c r="J22" s="4">
        <v>0</v>
      </c>
      <c r="K22" s="4">
        <v>0.02040483</v>
      </c>
      <c r="L22" s="4">
        <v>0</v>
      </c>
      <c r="M22" s="4">
        <v>0.03254659</v>
      </c>
      <c r="N22" s="4">
        <v>0.018958899999999997</v>
      </c>
      <c r="O22" s="4">
        <v>0.03343024</v>
      </c>
      <c r="P22" s="4">
        <v>0.04835257</v>
      </c>
      <c r="Q22" s="5">
        <v>0</v>
      </c>
    </row>
    <row r="23" spans="2:17" ht="12.75">
      <c r="B23" s="16">
        <v>30</v>
      </c>
      <c r="C23" s="7">
        <v>0.13318107999999998</v>
      </c>
      <c r="D23" s="4">
        <v>0.15204833</v>
      </c>
      <c r="E23" s="4">
        <v>0.08442141</v>
      </c>
      <c r="F23" s="4">
        <v>0.0050647999999999995</v>
      </c>
      <c r="G23" s="4">
        <v>0.00794839</v>
      </c>
      <c r="H23" s="4">
        <v>0</v>
      </c>
      <c r="I23" s="4">
        <v>0.009907750000000002</v>
      </c>
      <c r="J23" s="4">
        <v>0</v>
      </c>
      <c r="K23" s="4">
        <v>0</v>
      </c>
      <c r="L23" s="4">
        <v>0</v>
      </c>
      <c r="M23" s="4">
        <v>0.01705583</v>
      </c>
      <c r="N23" s="4">
        <v>0.01571784</v>
      </c>
      <c r="O23" s="4">
        <v>0.02821273</v>
      </c>
      <c r="P23" s="4">
        <v>0.0420159</v>
      </c>
      <c r="Q23" s="5">
        <v>0.02428309</v>
      </c>
    </row>
    <row r="24" spans="2:17" ht="12.75">
      <c r="B24" s="16">
        <v>32</v>
      </c>
      <c r="C24" s="7">
        <v>0.17965462999999998</v>
      </c>
      <c r="D24" s="4">
        <v>0.11808373000000001</v>
      </c>
      <c r="E24" s="4">
        <v>0.13027663999999997</v>
      </c>
      <c r="F24" s="4">
        <v>0</v>
      </c>
      <c r="G24" s="4">
        <v>0.04809021</v>
      </c>
      <c r="H24" s="4">
        <v>0</v>
      </c>
      <c r="I24" s="4">
        <v>0.00764552</v>
      </c>
      <c r="J24" s="4">
        <v>0</v>
      </c>
      <c r="K24" s="4">
        <v>0.05950917</v>
      </c>
      <c r="L24" s="4">
        <v>0.023349349999999994</v>
      </c>
      <c r="M24" s="4">
        <v>0.02426459</v>
      </c>
      <c r="N24" s="4">
        <v>0.01973002</v>
      </c>
      <c r="O24" s="4">
        <v>0.03284542</v>
      </c>
      <c r="P24" s="4">
        <v>0.06009292</v>
      </c>
      <c r="Q24" s="5">
        <v>0.01087976</v>
      </c>
    </row>
    <row r="25" spans="2:17" ht="12.75">
      <c r="B25" s="16">
        <v>34</v>
      </c>
      <c r="C25" s="7">
        <v>0.13328779000000002</v>
      </c>
      <c r="D25" s="4">
        <v>0.16685433000000002</v>
      </c>
      <c r="E25" s="4">
        <v>0.12632387999999997</v>
      </c>
      <c r="F25" s="4">
        <v>0.00144425</v>
      </c>
      <c r="G25" s="4">
        <v>0</v>
      </c>
      <c r="H25" s="4">
        <v>0</v>
      </c>
      <c r="I25" s="4">
        <v>0.01145682</v>
      </c>
      <c r="J25" s="4">
        <v>0</v>
      </c>
      <c r="K25" s="4">
        <v>0.02134513</v>
      </c>
      <c r="L25" s="4">
        <v>0.01021692</v>
      </c>
      <c r="M25" s="4">
        <v>0.02969952</v>
      </c>
      <c r="N25" s="4">
        <v>0.01397723</v>
      </c>
      <c r="O25" s="4">
        <v>0.037814009999999995</v>
      </c>
      <c r="P25" s="4">
        <v>0.15404256000000002</v>
      </c>
      <c r="Q25" s="5">
        <v>0.017808980000000002</v>
      </c>
    </row>
    <row r="26" spans="2:17" ht="12.75">
      <c r="B26" s="16">
        <v>36</v>
      </c>
      <c r="C26" s="7">
        <v>0.16575789</v>
      </c>
      <c r="D26" s="4">
        <v>0.12998544</v>
      </c>
      <c r="E26" s="4">
        <v>0.09254936999999999</v>
      </c>
      <c r="F26" s="4">
        <v>0.0064867399999999995</v>
      </c>
      <c r="G26" s="4">
        <v>0.01525322</v>
      </c>
      <c r="H26" s="4">
        <v>0</v>
      </c>
      <c r="I26" s="4">
        <v>0.00426557</v>
      </c>
      <c r="J26" s="4">
        <v>0</v>
      </c>
      <c r="K26" s="4">
        <v>0</v>
      </c>
      <c r="L26" s="4">
        <v>0.019210039999999998</v>
      </c>
      <c r="M26" s="4">
        <v>0.03276972</v>
      </c>
      <c r="N26" s="4">
        <v>0</v>
      </c>
      <c r="O26" s="4">
        <v>0.04217522</v>
      </c>
      <c r="P26" s="4">
        <v>0.0175055</v>
      </c>
      <c r="Q26" s="5">
        <v>0.02423863</v>
      </c>
    </row>
    <row r="27" spans="2:17" ht="13.5" thickBot="1">
      <c r="B27" s="17">
        <v>38</v>
      </c>
      <c r="C27" s="8">
        <v>0.15800733999999997</v>
      </c>
      <c r="D27" s="12">
        <v>0.16463979</v>
      </c>
      <c r="E27" s="12">
        <v>0.06990903999999999</v>
      </c>
      <c r="F27" s="12">
        <v>0.00257977</v>
      </c>
      <c r="G27" s="12">
        <v>0.021465549999999996</v>
      </c>
      <c r="H27" s="12">
        <v>0</v>
      </c>
      <c r="I27" s="12">
        <v>0.01209814</v>
      </c>
      <c r="J27" s="12">
        <v>0</v>
      </c>
      <c r="K27" s="12">
        <v>0</v>
      </c>
      <c r="L27" s="12">
        <v>0.01240964</v>
      </c>
      <c r="M27" s="12">
        <v>0.014142080000000001</v>
      </c>
      <c r="N27" s="12">
        <v>0.012282330000000001</v>
      </c>
      <c r="O27" s="12">
        <v>0.07747614</v>
      </c>
      <c r="P27" s="12">
        <v>0.0162056</v>
      </c>
      <c r="Q27" s="13">
        <v>0.01263455</v>
      </c>
    </row>
    <row r="28" spans="2:17" ht="12.75">
      <c r="B28" s="25" t="s">
        <v>1</v>
      </c>
      <c r="C28" s="18">
        <f aca="true" t="shared" si="0" ref="C28:Q28">AVERAGE(C8:C27)</f>
        <v>0.15513403500000003</v>
      </c>
      <c r="D28" s="19">
        <f t="shared" si="0"/>
        <v>0.1661043194736842</v>
      </c>
      <c r="E28" s="19">
        <f t="shared" si="0"/>
        <v>0.09331507199999999</v>
      </c>
      <c r="F28" s="19">
        <f t="shared" si="0"/>
        <v>0.0053940421052631575</v>
      </c>
      <c r="G28" s="19">
        <f t="shared" si="0"/>
        <v>0.01696955</v>
      </c>
      <c r="H28" s="19">
        <f t="shared" si="0"/>
        <v>0</v>
      </c>
      <c r="I28" s="19">
        <f t="shared" si="0"/>
        <v>0.006865907</v>
      </c>
      <c r="J28" s="19">
        <f t="shared" si="0"/>
        <v>0.0033743855000000003</v>
      </c>
      <c r="K28" s="19">
        <f t="shared" si="0"/>
        <v>0.0195441675</v>
      </c>
      <c r="L28" s="19">
        <f t="shared" si="0"/>
        <v>0.009605440999999998</v>
      </c>
      <c r="M28" s="19">
        <f t="shared" si="0"/>
        <v>0.016683174</v>
      </c>
      <c r="N28" s="19">
        <f t="shared" si="0"/>
        <v>0.010633356</v>
      </c>
      <c r="O28" s="19">
        <f t="shared" si="0"/>
        <v>0.030076898</v>
      </c>
      <c r="P28" s="19">
        <f t="shared" si="0"/>
        <v>0.053112607500000006</v>
      </c>
      <c r="Q28" s="20">
        <f t="shared" si="0"/>
        <v>0.0124219765</v>
      </c>
    </row>
    <row r="29" spans="2:17" ht="13.5" thickBot="1">
      <c r="B29" s="26" t="s">
        <v>2</v>
      </c>
      <c r="C29" s="21">
        <f aca="true" t="shared" si="1" ref="C29:Q29">STDEV(C8:C27)</f>
        <v>0.023287388905565563</v>
      </c>
      <c r="D29" s="22">
        <f t="shared" si="1"/>
        <v>0.05090235103513322</v>
      </c>
      <c r="E29" s="22">
        <f t="shared" si="1"/>
        <v>0.05518299184229814</v>
      </c>
      <c r="F29" s="22">
        <f t="shared" si="1"/>
        <v>0.005213014383319435</v>
      </c>
      <c r="G29" s="22">
        <f t="shared" si="1"/>
        <v>0.01258222685111556</v>
      </c>
      <c r="H29" s="22">
        <f t="shared" si="1"/>
        <v>0</v>
      </c>
      <c r="I29" s="22">
        <f t="shared" si="1"/>
        <v>0.008201953195039711</v>
      </c>
      <c r="J29" s="22">
        <f t="shared" si="1"/>
        <v>0.006374410620956489</v>
      </c>
      <c r="K29" s="22">
        <f t="shared" si="1"/>
        <v>0.02081166751961654</v>
      </c>
      <c r="L29" s="22">
        <f t="shared" si="1"/>
        <v>0.01285276392297818</v>
      </c>
      <c r="M29" s="22">
        <f t="shared" si="1"/>
        <v>0.014172900612472944</v>
      </c>
      <c r="N29" s="22">
        <f t="shared" si="1"/>
        <v>0.00796450062771203</v>
      </c>
      <c r="O29" s="22">
        <f t="shared" si="1"/>
        <v>0.02406809295520405</v>
      </c>
      <c r="P29" s="22">
        <f t="shared" si="1"/>
        <v>0.05525655776777419</v>
      </c>
      <c r="Q29" s="23">
        <f t="shared" si="1"/>
        <v>0.011353231315512767</v>
      </c>
    </row>
    <row r="30" spans="4:30" ht="12.75">
      <c r="D30" s="1"/>
      <c r="F30" s="1"/>
      <c r="H30" s="1"/>
      <c r="L30" s="1"/>
      <c r="P30" s="1"/>
      <c r="R30" s="1"/>
      <c r="T30" s="1"/>
      <c r="X30" s="1"/>
      <c r="Z30" s="1"/>
      <c r="AB30" s="1"/>
      <c r="AD30" s="1"/>
    </row>
    <row r="31" spans="4:30" ht="12.75">
      <c r="D31" s="1"/>
      <c r="F31" s="1"/>
      <c r="H31" s="1"/>
      <c r="L31" s="1"/>
      <c r="P31" s="1"/>
      <c r="R31" s="1"/>
      <c r="T31" s="1"/>
      <c r="X31" s="1"/>
      <c r="Z31" s="1"/>
      <c r="AB31" s="1"/>
      <c r="AD31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pthamer</cp:lastModifiedBy>
  <dcterms:created xsi:type="dcterms:W3CDTF">2010-05-11T00:07:54Z</dcterms:created>
  <dcterms:modified xsi:type="dcterms:W3CDTF">2010-07-30T04:06:56Z</dcterms:modified>
  <cp:category/>
  <cp:version/>
  <cp:contentType/>
  <cp:contentStatus/>
</cp:coreProperties>
</file>