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14415" windowHeight="7125" tabRatio="829" activeTab="0"/>
  </bookViews>
  <sheets>
    <sheet name="BM145" sheetId="1" r:id="rId1"/>
    <sheet name="BM146" sheetId="2" r:id="rId2"/>
    <sheet name="BM147" sheetId="3" r:id="rId3"/>
    <sheet name="BM148" sheetId="4" r:id="rId4"/>
  </sheets>
  <definedNames/>
  <calcPr fullCalcOnLoad="1"/>
</workbook>
</file>

<file path=xl/sharedStrings.xml><?xml version="1.0" encoding="utf-8"?>
<sst xmlns="http://schemas.openxmlformats.org/spreadsheetml/2006/main" count="77" uniqueCount="9">
  <si>
    <t>Time (s)</t>
  </si>
  <si>
    <t>Average</t>
  </si>
  <si>
    <t>Standard Deviation</t>
  </si>
  <si>
    <t xml:space="preserve">Date:  </t>
  </si>
  <si>
    <t xml:space="preserve">Station No. (3-char):  </t>
  </si>
  <si>
    <t>Station ID</t>
  </si>
  <si>
    <t xml:space="preserve">Ship ID (2-char):  </t>
  </si>
  <si>
    <t>OUTLIER</t>
  </si>
  <si>
    <t>BM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</si>
</sst>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0000"/>
    <numFmt numFmtId="180" formatCode="0.0000"/>
    <numFmt numFmtId="181" formatCode="0.000"/>
    <numFmt numFmtId="182" formatCode="0.0"/>
    <numFmt numFmtId="183" formatCode="0.000000000"/>
    <numFmt numFmtId="184" formatCode="[$-1009]mmmm\ d\,\ yyyy"/>
    <numFmt numFmtId="185" formatCode="[$-F800]dddd\,\ mmmm\ dd\,\ yyyy"/>
    <numFmt numFmtId="186" formatCode="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Symbol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20" borderId="10" xfId="0" applyFont="1" applyFill="1" applyBorder="1" applyAlignment="1">
      <alignment horizontal="center"/>
    </xf>
    <xf numFmtId="0" fontId="26" fillId="20" borderId="11" xfId="0" applyFont="1" applyFill="1" applyBorder="1" applyAlignment="1">
      <alignment horizontal="center"/>
    </xf>
    <xf numFmtId="0" fontId="26" fillId="20" borderId="12" xfId="0" applyFont="1" applyFill="1" applyBorder="1" applyAlignment="1">
      <alignment horizontal="center"/>
    </xf>
    <xf numFmtId="0" fontId="26" fillId="20" borderId="13" xfId="0" applyFont="1" applyFill="1" applyBorder="1" applyAlignment="1">
      <alignment horizontal="center"/>
    </xf>
    <xf numFmtId="181" fontId="26" fillId="20" borderId="14" xfId="0" applyNumberFormat="1" applyFont="1" applyFill="1" applyBorder="1" applyAlignment="1">
      <alignment horizontal="center"/>
    </xf>
    <xf numFmtId="181" fontId="26" fillId="20" borderId="15" xfId="0" applyNumberFormat="1" applyFont="1" applyFill="1" applyBorder="1" applyAlignment="1">
      <alignment horizontal="center"/>
    </xf>
    <xf numFmtId="181" fontId="26" fillId="20" borderId="16" xfId="0" applyNumberFormat="1" applyFont="1" applyFill="1" applyBorder="1" applyAlignment="1">
      <alignment horizontal="center"/>
    </xf>
    <xf numFmtId="181" fontId="26" fillId="20" borderId="17" xfId="0" applyNumberFormat="1" applyFont="1" applyFill="1" applyBorder="1" applyAlignment="1">
      <alignment horizontal="center"/>
    </xf>
    <xf numFmtId="181" fontId="26" fillId="20" borderId="18" xfId="0" applyNumberFormat="1" applyFont="1" applyFill="1" applyBorder="1" applyAlignment="1">
      <alignment horizontal="center"/>
    </xf>
    <xf numFmtId="181" fontId="26" fillId="20" borderId="19" xfId="0" applyNumberFormat="1" applyFont="1" applyFill="1" applyBorder="1" applyAlignment="1">
      <alignment horizontal="center"/>
    </xf>
    <xf numFmtId="0" fontId="27" fillId="20" borderId="20" xfId="0" applyFont="1" applyFill="1" applyBorder="1" applyAlignment="1">
      <alignment horizontal="center"/>
    </xf>
    <xf numFmtId="0" fontId="27" fillId="20" borderId="21" xfId="0" applyFont="1" applyFill="1" applyBorder="1" applyAlignment="1">
      <alignment horizontal="right"/>
    </xf>
    <xf numFmtId="0" fontId="27" fillId="20" borderId="22" xfId="0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185" fontId="26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23" xfId="0" applyFont="1" applyBorder="1" applyAlignment="1">
      <alignment horizontal="right"/>
    </xf>
    <xf numFmtId="0" fontId="27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27" fillId="20" borderId="12" xfId="0" applyFont="1" applyFill="1" applyBorder="1" applyAlignment="1">
      <alignment horizontal="right"/>
    </xf>
    <xf numFmtId="185" fontId="29" fillId="0" borderId="24" xfId="0" applyNumberFormat="1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186" fontId="29" fillId="0" borderId="26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Note 2" xfId="63"/>
    <cellStyle name="Note 3" xfId="64"/>
    <cellStyle name="Note 4" xfId="65"/>
    <cellStyle name="Note 5" xfId="66"/>
    <cellStyle name="Note 6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'BM145'!$B$28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'BM145'!$C$29:$Q$29</c:f>
                <c:numCache>
                  <c:ptCount val="15"/>
                  <c:pt idx="0">
                    <c:v>0.04051712079120708</c:v>
                  </c:pt>
                  <c:pt idx="1">
                    <c:v>0.08200190722279153</c:v>
                  </c:pt>
                  <c:pt idx="2">
                    <c:v>0.04065267078544975</c:v>
                  </c:pt>
                  <c:pt idx="3">
                    <c:v>0.014925589827407297</c:v>
                  </c:pt>
                  <c:pt idx="4">
                    <c:v>0.020871510493941033</c:v>
                  </c:pt>
                  <c:pt idx="5">
                    <c:v>0.008168293353152695</c:v>
                  </c:pt>
                  <c:pt idx="6">
                    <c:v>0.005387887720002506</c:v>
                  </c:pt>
                  <c:pt idx="7">
                    <c:v>0.020568337144232632</c:v>
                  </c:pt>
                  <c:pt idx="8">
                    <c:v>0.01025631007584604</c:v>
                  </c:pt>
                  <c:pt idx="9">
                    <c:v>0.04633939224016288</c:v>
                  </c:pt>
                  <c:pt idx="10">
                    <c:v>0.05592185966783249</c:v>
                  </c:pt>
                  <c:pt idx="11">
                    <c:v>0.004690648602539259</c:v>
                  </c:pt>
                  <c:pt idx="12">
                    <c:v>0.01378535304521907</c:v>
                  </c:pt>
                  <c:pt idx="13">
                    <c:v>0.004027998205997889</c:v>
                  </c:pt>
                  <c:pt idx="14">
                    <c:v>0.017051843520421276</c:v>
                  </c:pt>
                </c:numCache>
              </c:numRef>
            </c:plus>
            <c:minus>
              <c:numRef>
                <c:f>'BM145'!$C$29:$Q$29</c:f>
                <c:numCache>
                  <c:ptCount val="15"/>
                  <c:pt idx="0">
                    <c:v>0.04051712079120708</c:v>
                  </c:pt>
                  <c:pt idx="1">
                    <c:v>0.08200190722279153</c:v>
                  </c:pt>
                  <c:pt idx="2">
                    <c:v>0.04065267078544975</c:v>
                  </c:pt>
                  <c:pt idx="3">
                    <c:v>0.014925589827407297</c:v>
                  </c:pt>
                  <c:pt idx="4">
                    <c:v>0.020871510493941033</c:v>
                  </c:pt>
                  <c:pt idx="5">
                    <c:v>0.008168293353152695</c:v>
                  </c:pt>
                  <c:pt idx="6">
                    <c:v>0.005387887720002506</c:v>
                  </c:pt>
                  <c:pt idx="7">
                    <c:v>0.020568337144232632</c:v>
                  </c:pt>
                  <c:pt idx="8">
                    <c:v>0.01025631007584604</c:v>
                  </c:pt>
                  <c:pt idx="9">
                    <c:v>0.04633939224016288</c:v>
                  </c:pt>
                  <c:pt idx="10">
                    <c:v>0.05592185966783249</c:v>
                  </c:pt>
                  <c:pt idx="11">
                    <c:v>0.004690648602539259</c:v>
                  </c:pt>
                  <c:pt idx="12">
                    <c:v>0.01378535304521907</c:v>
                  </c:pt>
                  <c:pt idx="13">
                    <c:v>0.004027998205997889</c:v>
                  </c:pt>
                  <c:pt idx="14">
                    <c:v>0.017051843520421276</c:v>
                  </c:pt>
                </c:numCache>
              </c:numRef>
            </c:minus>
            <c:noEndCap val="0"/>
          </c:errBars>
          <c:cat>
            <c:strRef>
              <c:f>'BM145'!$C$7:$Q$7</c:f>
              <c:strCache>
                <c:ptCount val="15"/>
                <c:pt idx="0">
                  <c:v>BM14599-1</c:v>
                </c:pt>
                <c:pt idx="1">
                  <c:v>BM14507-1</c:v>
                </c:pt>
                <c:pt idx="2">
                  <c:v>BM14507-2</c:v>
                </c:pt>
                <c:pt idx="3">
                  <c:v>BM14506-1</c:v>
                </c:pt>
                <c:pt idx="4">
                  <c:v>BM14506-2</c:v>
                </c:pt>
                <c:pt idx="5">
                  <c:v>BM14505-1</c:v>
                </c:pt>
                <c:pt idx="6">
                  <c:v>BM14505-2</c:v>
                </c:pt>
                <c:pt idx="7">
                  <c:v>BM14504-1</c:v>
                </c:pt>
                <c:pt idx="8">
                  <c:v>BM14504-2</c:v>
                </c:pt>
                <c:pt idx="9">
                  <c:v>BM14503-1</c:v>
                </c:pt>
                <c:pt idx="10">
                  <c:v>BM14503-2</c:v>
                </c:pt>
                <c:pt idx="11">
                  <c:v>BM14502-1</c:v>
                </c:pt>
                <c:pt idx="12">
                  <c:v>BM14502-2</c:v>
                </c:pt>
                <c:pt idx="13">
                  <c:v>BM14501-1</c:v>
                </c:pt>
                <c:pt idx="14">
                  <c:v>BM14501-2</c:v>
                </c:pt>
              </c:strCache>
            </c:strRef>
          </c:cat>
          <c:val>
            <c:numRef>
              <c:f>'BM145'!$C$28:$Q$28</c:f>
              <c:numCache>
                <c:ptCount val="15"/>
                <c:pt idx="0">
                  <c:v>0.19559202549999996</c:v>
                </c:pt>
                <c:pt idx="1">
                  <c:v>0.056730781052631574</c:v>
                </c:pt>
                <c:pt idx="2">
                  <c:v>0.042954713000000005</c:v>
                </c:pt>
                <c:pt idx="3">
                  <c:v>0.03735342578947368</c:v>
                </c:pt>
                <c:pt idx="4">
                  <c:v>0.037732102000000003</c:v>
                </c:pt>
                <c:pt idx="5">
                  <c:v>0.0057023484210526314</c:v>
                </c:pt>
                <c:pt idx="6">
                  <c:v>0.003640957368421052</c:v>
                </c:pt>
                <c:pt idx="7">
                  <c:v>0.029782457499999998</c:v>
                </c:pt>
                <c:pt idx="8">
                  <c:v>0.010081112</c:v>
                </c:pt>
                <c:pt idx="9">
                  <c:v>0.08606594549999999</c:v>
                </c:pt>
                <c:pt idx="10">
                  <c:v>0.575225044</c:v>
                </c:pt>
                <c:pt idx="11">
                  <c:v>0.003039395789473684</c:v>
                </c:pt>
                <c:pt idx="12">
                  <c:v>0.011225195999999998</c:v>
                </c:pt>
                <c:pt idx="13">
                  <c:v>0.00351843</c:v>
                </c:pt>
                <c:pt idx="14">
                  <c:v>0.029419261999999995</c:v>
                </c:pt>
              </c:numCache>
            </c:numRef>
          </c:val>
        </c:ser>
        <c:axId val="42608084"/>
        <c:axId val="47928437"/>
      </c:bar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2608084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472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'BM146'!$B$28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'BM146'!$C$29:$Q$29</c:f>
                <c:numCache>
                  <c:ptCount val="15"/>
                  <c:pt idx="0">
                    <c:v>0.03005365477263481</c:v>
                  </c:pt>
                  <c:pt idx="1">
                    <c:v>0.11947199473984182</c:v>
                  </c:pt>
                  <c:pt idx="2">
                    <c:v>0.022710473879781</c:v>
                  </c:pt>
                  <c:pt idx="3">
                    <c:v>0.006260125466907556</c:v>
                  </c:pt>
                  <c:pt idx="4">
                    <c:v>0.0024378895379593827</c:v>
                  </c:pt>
                  <c:pt idx="5">
                    <c:v>0.04997518035404232</c:v>
                  </c:pt>
                  <c:pt idx="6">
                    <c:v>0.008798456603443883</c:v>
                  </c:pt>
                  <c:pt idx="7">
                    <c:v>0.04638105041989369</c:v>
                  </c:pt>
                  <c:pt idx="8">
                    <c:v>0.01032978254723585</c:v>
                  </c:pt>
                  <c:pt idx="9">
                    <c:v>0.008320959138946728</c:v>
                  </c:pt>
                  <c:pt idx="10">
                    <c:v>0.011078862363803852</c:v>
                  </c:pt>
                  <c:pt idx="11">
                    <c:v>0</c:v>
                  </c:pt>
                  <c:pt idx="12">
                    <c:v>0.002630804217409307</c:v>
                  </c:pt>
                  <c:pt idx="13">
                    <c:v>0.01610035614605906</c:v>
                  </c:pt>
                  <c:pt idx="14">
                    <c:v>0.014844160276252372</c:v>
                  </c:pt>
                </c:numCache>
              </c:numRef>
            </c:plus>
            <c:minus>
              <c:numRef>
                <c:f>'BM146'!$C$29:$Q$29</c:f>
                <c:numCache>
                  <c:ptCount val="15"/>
                  <c:pt idx="0">
                    <c:v>0.03005365477263481</c:v>
                  </c:pt>
                  <c:pt idx="1">
                    <c:v>0.11947199473984182</c:v>
                  </c:pt>
                  <c:pt idx="2">
                    <c:v>0.022710473879781</c:v>
                  </c:pt>
                  <c:pt idx="3">
                    <c:v>0.006260125466907556</c:v>
                  </c:pt>
                  <c:pt idx="4">
                    <c:v>0.0024378895379593827</c:v>
                  </c:pt>
                  <c:pt idx="5">
                    <c:v>0.04997518035404232</c:v>
                  </c:pt>
                  <c:pt idx="6">
                    <c:v>0.008798456603443883</c:v>
                  </c:pt>
                  <c:pt idx="7">
                    <c:v>0.04638105041989369</c:v>
                  </c:pt>
                  <c:pt idx="8">
                    <c:v>0.01032978254723585</c:v>
                  </c:pt>
                  <c:pt idx="9">
                    <c:v>0.008320959138946728</c:v>
                  </c:pt>
                  <c:pt idx="10">
                    <c:v>0.011078862363803852</c:v>
                  </c:pt>
                  <c:pt idx="11">
                    <c:v>0</c:v>
                  </c:pt>
                  <c:pt idx="12">
                    <c:v>0.002630804217409307</c:v>
                  </c:pt>
                  <c:pt idx="13">
                    <c:v>0.01610035614605906</c:v>
                  </c:pt>
                  <c:pt idx="14">
                    <c:v>0.014844160276252372</c:v>
                  </c:pt>
                </c:numCache>
              </c:numRef>
            </c:minus>
            <c:noEndCap val="0"/>
          </c:errBars>
          <c:cat>
            <c:strRef>
              <c:f>'BM146'!$C$7:$Q$7</c:f>
              <c:strCache>
                <c:ptCount val="15"/>
                <c:pt idx="0">
                  <c:v>BM14699-1</c:v>
                </c:pt>
                <c:pt idx="1">
                  <c:v>BM14609-1</c:v>
                </c:pt>
                <c:pt idx="2">
                  <c:v>BM14609-2</c:v>
                </c:pt>
                <c:pt idx="3">
                  <c:v>BM14606-1</c:v>
                </c:pt>
                <c:pt idx="4">
                  <c:v>BM14606-2</c:v>
                </c:pt>
                <c:pt idx="5">
                  <c:v>BM14605-1</c:v>
                </c:pt>
                <c:pt idx="6">
                  <c:v>BM14605-2</c:v>
                </c:pt>
                <c:pt idx="7">
                  <c:v>BM14604-1</c:v>
                </c:pt>
                <c:pt idx="8">
                  <c:v>BM14604-2</c:v>
                </c:pt>
                <c:pt idx="9">
                  <c:v>BM14603-1</c:v>
                </c:pt>
                <c:pt idx="10">
                  <c:v>BM14603-2</c:v>
                </c:pt>
                <c:pt idx="11">
                  <c:v>BM14602-1</c:v>
                </c:pt>
                <c:pt idx="12">
                  <c:v>BM14602-2</c:v>
                </c:pt>
                <c:pt idx="13">
                  <c:v>BM14601-1</c:v>
                </c:pt>
                <c:pt idx="14">
                  <c:v>BM14601-2</c:v>
                </c:pt>
              </c:strCache>
            </c:strRef>
          </c:cat>
          <c:val>
            <c:numRef>
              <c:f>'BM146'!$C$28:$Q$28</c:f>
              <c:numCache>
                <c:ptCount val="15"/>
                <c:pt idx="0">
                  <c:v>0.1252710285</c:v>
                </c:pt>
                <c:pt idx="1">
                  <c:v>0.14406259999999999</c:v>
                </c:pt>
                <c:pt idx="2">
                  <c:v>0.037222995</c:v>
                </c:pt>
                <c:pt idx="3">
                  <c:v>0.005401013684210527</c:v>
                </c:pt>
                <c:pt idx="4">
                  <c:v>0.0012966584210526316</c:v>
                </c:pt>
                <c:pt idx="5">
                  <c:v>0.0662206565</c:v>
                </c:pt>
                <c:pt idx="6">
                  <c:v>0.008429786999999998</c:v>
                </c:pt>
                <c:pt idx="7">
                  <c:v>0.0463876095</c:v>
                </c:pt>
                <c:pt idx="8">
                  <c:v>0.005636573157894737</c:v>
                </c:pt>
                <c:pt idx="9">
                  <c:v>0.0019089589473684214</c:v>
                </c:pt>
                <c:pt idx="10">
                  <c:v>0.010683154</c:v>
                </c:pt>
                <c:pt idx="11">
                  <c:v>0</c:v>
                </c:pt>
                <c:pt idx="12">
                  <c:v>0.0007189494736842104</c:v>
                </c:pt>
                <c:pt idx="13">
                  <c:v>0.0132978055</c:v>
                </c:pt>
                <c:pt idx="14">
                  <c:v>0.015065526315789475</c:v>
                </c:pt>
              </c:numCache>
            </c:numRef>
          </c:val>
        </c:ser>
        <c:axId val="28702750"/>
        <c:axId val="56998159"/>
      </c:bar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8702750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55"/>
          <c:w val="0.773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'BM147'!$B$28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'BM147'!$C$29:$Q$29</c:f>
                <c:numCache>
                  <c:ptCount val="15"/>
                  <c:pt idx="0">
                    <c:v>0.025325895498638996</c:v>
                  </c:pt>
                  <c:pt idx="1">
                    <c:v>0.05307518664376054</c:v>
                  </c:pt>
                  <c:pt idx="2">
                    <c:v>0.059606725996001184</c:v>
                  </c:pt>
                  <c:pt idx="3">
                    <c:v>0.01923106641043212</c:v>
                  </c:pt>
                  <c:pt idx="4">
                    <c:v>0.034053027207749234</c:v>
                  </c:pt>
                  <c:pt idx="5">
                    <c:v>0.026960330394880657</c:v>
                  </c:pt>
                  <c:pt idx="6">
                    <c:v>0.02855027804321182</c:v>
                  </c:pt>
                  <c:pt idx="7">
                    <c:v>0.03719782249732821</c:v>
                  </c:pt>
                  <c:pt idx="8">
                    <c:v>0.0021574213406695985</c:v>
                  </c:pt>
                  <c:pt idx="9">
                    <c:v>0.010744174833508268</c:v>
                  </c:pt>
                  <c:pt idx="10">
                    <c:v>0.027796764967729683</c:v>
                  </c:pt>
                  <c:pt idx="11">
                    <c:v>0.036367765224004846</c:v>
                  </c:pt>
                  <c:pt idx="12">
                    <c:v>0.043474040168736204</c:v>
                  </c:pt>
                  <c:pt idx="13">
                    <c:v>0.02787129780853507</c:v>
                  </c:pt>
                  <c:pt idx="14">
                    <c:v>0.014648523605034597</c:v>
                  </c:pt>
                </c:numCache>
              </c:numRef>
            </c:plus>
            <c:minus>
              <c:numRef>
                <c:f>'BM147'!$C$29:$Q$29</c:f>
                <c:numCache>
                  <c:ptCount val="15"/>
                  <c:pt idx="0">
                    <c:v>0.025325895498638996</c:v>
                  </c:pt>
                  <c:pt idx="1">
                    <c:v>0.05307518664376054</c:v>
                  </c:pt>
                  <c:pt idx="2">
                    <c:v>0.059606725996001184</c:v>
                  </c:pt>
                  <c:pt idx="3">
                    <c:v>0.01923106641043212</c:v>
                  </c:pt>
                  <c:pt idx="4">
                    <c:v>0.034053027207749234</c:v>
                  </c:pt>
                  <c:pt idx="5">
                    <c:v>0.026960330394880657</c:v>
                  </c:pt>
                  <c:pt idx="6">
                    <c:v>0.02855027804321182</c:v>
                  </c:pt>
                  <c:pt idx="7">
                    <c:v>0.03719782249732821</c:v>
                  </c:pt>
                  <c:pt idx="8">
                    <c:v>0.0021574213406695985</c:v>
                  </c:pt>
                  <c:pt idx="9">
                    <c:v>0.010744174833508268</c:v>
                  </c:pt>
                  <c:pt idx="10">
                    <c:v>0.027796764967729683</c:v>
                  </c:pt>
                  <c:pt idx="11">
                    <c:v>0.036367765224004846</c:v>
                  </c:pt>
                  <c:pt idx="12">
                    <c:v>0.043474040168736204</c:v>
                  </c:pt>
                  <c:pt idx="13">
                    <c:v>0.02787129780853507</c:v>
                  </c:pt>
                  <c:pt idx="14">
                    <c:v>0.014648523605034597</c:v>
                  </c:pt>
                </c:numCache>
              </c:numRef>
            </c:minus>
            <c:noEndCap val="0"/>
          </c:errBars>
          <c:cat>
            <c:strRef>
              <c:f>'BM147'!$C$7:$Q$7</c:f>
              <c:strCache>
                <c:ptCount val="15"/>
                <c:pt idx="0">
                  <c:v>BM14799-1</c:v>
                </c:pt>
                <c:pt idx="1">
                  <c:v>BM14709-1</c:v>
                </c:pt>
                <c:pt idx="2">
                  <c:v>BM14709-2</c:v>
                </c:pt>
                <c:pt idx="3">
                  <c:v>BM14707-1</c:v>
                </c:pt>
                <c:pt idx="4">
                  <c:v>BM14707-2</c:v>
                </c:pt>
                <c:pt idx="5">
                  <c:v>BM14706-1</c:v>
                </c:pt>
                <c:pt idx="6">
                  <c:v>BM14706-2</c:v>
                </c:pt>
                <c:pt idx="7">
                  <c:v>BM14705-1</c:v>
                </c:pt>
                <c:pt idx="8">
                  <c:v>BM14705-2</c:v>
                </c:pt>
                <c:pt idx="9">
                  <c:v>BM14703-1</c:v>
                </c:pt>
                <c:pt idx="10">
                  <c:v>BM14703-2</c:v>
                </c:pt>
                <c:pt idx="11">
                  <c:v>BM14702-1</c:v>
                </c:pt>
                <c:pt idx="12">
                  <c:v>BM14702-2</c:v>
                </c:pt>
                <c:pt idx="13">
                  <c:v>BM14701-1</c:v>
                </c:pt>
                <c:pt idx="14">
                  <c:v>BM14701-2</c:v>
                </c:pt>
              </c:strCache>
            </c:strRef>
          </c:cat>
          <c:val>
            <c:numRef>
              <c:f>'BM147'!$C$28:$Q$28</c:f>
              <c:numCache>
                <c:ptCount val="15"/>
                <c:pt idx="0">
                  <c:v>0.04419409149999999</c:v>
                </c:pt>
                <c:pt idx="1">
                  <c:v>0.12165667949999999</c:v>
                </c:pt>
                <c:pt idx="2">
                  <c:v>0.14133777368421055</c:v>
                </c:pt>
                <c:pt idx="3">
                  <c:v>0.04501939210526316</c:v>
                </c:pt>
                <c:pt idx="4">
                  <c:v>0.040367603999999994</c:v>
                </c:pt>
                <c:pt idx="5">
                  <c:v>0.04228031578947369</c:v>
                </c:pt>
                <c:pt idx="6">
                  <c:v>0.02541713157894737</c:v>
                </c:pt>
                <c:pt idx="7">
                  <c:v>0.046145730999999995</c:v>
                </c:pt>
                <c:pt idx="8">
                  <c:v>0.001348348947368421</c:v>
                </c:pt>
                <c:pt idx="9">
                  <c:v>0.0127929015</c:v>
                </c:pt>
                <c:pt idx="10">
                  <c:v>0.06871360550000001</c:v>
                </c:pt>
                <c:pt idx="11">
                  <c:v>0.060452983</c:v>
                </c:pt>
                <c:pt idx="12">
                  <c:v>0.11522381699999999</c:v>
                </c:pt>
                <c:pt idx="13">
                  <c:v>0.0392580725</c:v>
                </c:pt>
                <c:pt idx="14">
                  <c:v>0.018217388499999994</c:v>
                </c:pt>
              </c:numCache>
            </c:numRef>
          </c:val>
        </c:ser>
        <c:axId val="43221384"/>
        <c:axId val="53448137"/>
      </c:bar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3221384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55"/>
          <c:w val="0.773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'BM148'!$B$28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'BM148'!$C$29:$Q$29</c:f>
                <c:numCache>
                  <c:ptCount val="15"/>
                  <c:pt idx="0">
                    <c:v>0.03342120240475055</c:v>
                  </c:pt>
                  <c:pt idx="1">
                    <c:v>0.04990877941231346</c:v>
                  </c:pt>
                  <c:pt idx="2">
                    <c:v>0.017294056914469842</c:v>
                  </c:pt>
                  <c:pt idx="3">
                    <c:v>0.007288717693018106</c:v>
                  </c:pt>
                  <c:pt idx="4">
                    <c:v>0.021292014052065843</c:v>
                  </c:pt>
                  <c:pt idx="5">
                    <c:v>0.005152499658601587</c:v>
                  </c:pt>
                  <c:pt idx="6">
                    <c:v>0.001556223277452246</c:v>
                  </c:pt>
                  <c:pt idx="7">
                    <c:v>0.008516598669883363</c:v>
                  </c:pt>
                  <c:pt idx="8">
                    <c:v>0.00771944046889361</c:v>
                  </c:pt>
                  <c:pt idx="9">
                    <c:v>0.009418496709249755</c:v>
                  </c:pt>
                  <c:pt idx="10">
                    <c:v>0.029993793923566648</c:v>
                  </c:pt>
                  <c:pt idx="11">
                    <c:v>0.0037279446554132965</c:v>
                  </c:pt>
                  <c:pt idx="12">
                    <c:v>0.011880725933839173</c:v>
                  </c:pt>
                  <c:pt idx="13">
                    <c:v>0.02308430628519887</c:v>
                  </c:pt>
                  <c:pt idx="14">
                    <c:v>0.015131688798287909</c:v>
                  </c:pt>
                </c:numCache>
              </c:numRef>
            </c:plus>
            <c:minus>
              <c:numRef>
                <c:f>'BM148'!$C$29:$Q$29</c:f>
                <c:numCache>
                  <c:ptCount val="15"/>
                  <c:pt idx="0">
                    <c:v>0.03342120240475055</c:v>
                  </c:pt>
                  <c:pt idx="1">
                    <c:v>0.04990877941231346</c:v>
                  </c:pt>
                  <c:pt idx="2">
                    <c:v>0.017294056914469842</c:v>
                  </c:pt>
                  <c:pt idx="3">
                    <c:v>0.007288717693018106</c:v>
                  </c:pt>
                  <c:pt idx="4">
                    <c:v>0.021292014052065843</c:v>
                  </c:pt>
                  <c:pt idx="5">
                    <c:v>0.005152499658601587</c:v>
                  </c:pt>
                  <c:pt idx="6">
                    <c:v>0.001556223277452246</c:v>
                  </c:pt>
                  <c:pt idx="7">
                    <c:v>0.008516598669883363</c:v>
                  </c:pt>
                  <c:pt idx="8">
                    <c:v>0.00771944046889361</c:v>
                  </c:pt>
                  <c:pt idx="9">
                    <c:v>0.009418496709249755</c:v>
                  </c:pt>
                  <c:pt idx="10">
                    <c:v>0.029993793923566648</c:v>
                  </c:pt>
                  <c:pt idx="11">
                    <c:v>0.0037279446554132965</c:v>
                  </c:pt>
                  <c:pt idx="12">
                    <c:v>0.011880725933839173</c:v>
                  </c:pt>
                  <c:pt idx="13">
                    <c:v>0.02308430628519887</c:v>
                  </c:pt>
                  <c:pt idx="14">
                    <c:v>0.015131688798287909</c:v>
                  </c:pt>
                </c:numCache>
              </c:numRef>
            </c:minus>
            <c:noEndCap val="0"/>
          </c:errBars>
          <c:cat>
            <c:strRef>
              <c:f>'BM148'!$C$7:$Q$7</c:f>
              <c:strCache>
                <c:ptCount val="15"/>
                <c:pt idx="0">
                  <c:v>BM14899-1</c:v>
                </c:pt>
                <c:pt idx="1">
                  <c:v>BM14807-1</c:v>
                </c:pt>
                <c:pt idx="2">
                  <c:v>BM14807-2</c:v>
                </c:pt>
                <c:pt idx="3">
                  <c:v>BM14806-1</c:v>
                </c:pt>
                <c:pt idx="4">
                  <c:v>BM14806-2</c:v>
                </c:pt>
                <c:pt idx="5">
                  <c:v>BM14805-1</c:v>
                </c:pt>
                <c:pt idx="6">
                  <c:v>BM14805-2</c:v>
                </c:pt>
                <c:pt idx="7">
                  <c:v>BM14804-1</c:v>
                </c:pt>
                <c:pt idx="8">
                  <c:v>BM14804-2</c:v>
                </c:pt>
                <c:pt idx="9">
                  <c:v>BM14803-1</c:v>
                </c:pt>
                <c:pt idx="10">
                  <c:v>BM14803-2</c:v>
                </c:pt>
                <c:pt idx="11">
                  <c:v>BM14802-1</c:v>
                </c:pt>
                <c:pt idx="12">
                  <c:v>BM14802-2</c:v>
                </c:pt>
                <c:pt idx="13">
                  <c:v>BM14801-1</c:v>
                </c:pt>
                <c:pt idx="14">
                  <c:v>BM14801-2</c:v>
                </c:pt>
              </c:strCache>
            </c:strRef>
          </c:cat>
          <c:val>
            <c:numRef>
              <c:f>'BM148'!$C$28:$Q$28</c:f>
              <c:numCache>
                <c:ptCount val="15"/>
                <c:pt idx="0">
                  <c:v>0.1114774185</c:v>
                </c:pt>
                <c:pt idx="1">
                  <c:v>0.0858945755</c:v>
                </c:pt>
                <c:pt idx="2">
                  <c:v>0.10378424684210526</c:v>
                </c:pt>
                <c:pt idx="3">
                  <c:v>0.007859444736842105</c:v>
                </c:pt>
                <c:pt idx="4">
                  <c:v>0.03890168368421052</c:v>
                </c:pt>
                <c:pt idx="5">
                  <c:v>0.003468526842105263</c:v>
                </c:pt>
                <c:pt idx="6">
                  <c:v>0.0003570221052631579</c:v>
                </c:pt>
                <c:pt idx="7">
                  <c:v>0.0021818657894736846</c:v>
                </c:pt>
                <c:pt idx="8">
                  <c:v>0.003988265789473684</c:v>
                </c:pt>
                <c:pt idx="9">
                  <c:v>0.008410917</c:v>
                </c:pt>
                <c:pt idx="10">
                  <c:v>0.0431340245</c:v>
                </c:pt>
                <c:pt idx="11">
                  <c:v>0.0020868736842105263</c:v>
                </c:pt>
                <c:pt idx="12">
                  <c:v>0.0068522075000000005</c:v>
                </c:pt>
                <c:pt idx="13">
                  <c:v>0.029509582500000003</c:v>
                </c:pt>
                <c:pt idx="14">
                  <c:v>0.01751982</c:v>
                </c:pt>
              </c:numCache>
            </c:numRef>
          </c:val>
        </c:ser>
        <c:axId val="11271186"/>
        <c:axId val="34331811"/>
      </c:bar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1271186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0.11925</cdr:y>
    </cdr:from>
    <cdr:to>
      <cdr:x>0.5285</cdr:x>
      <cdr:y>0.16725</cdr:y>
    </cdr:to>
    <cdr:sp>
      <cdr:nvSpPr>
        <cdr:cNvPr id="1" name="TextBox 43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0.08175</cdr:y>
    </cdr:from>
    <cdr:to>
      <cdr:x>0.60275</cdr:x>
      <cdr:y>0.13125</cdr:y>
    </cdr:to>
    <cdr:sp textlink="'BM145'!$B$4">
      <cdr:nvSpPr>
        <cdr:cNvPr id="2" name="TextBox 44"/>
        <cdr:cNvSpPr txBox="1">
          <a:spLocks noChangeArrowheads="1"/>
        </cdr:cNvSpPr>
      </cdr:nvSpPr>
      <cdr:spPr>
        <a:xfrm>
          <a:off x="4572000" y="3333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c65d47b0-6e0c-460e-9b69-d8905141c74e}" type="TxLink">
            <a:rPr lang="en-US" cap="none" sz="1400" b="1" i="0" u="none" baseline="0"/>
            <a:t>BM145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0.993</cdr:y>
    </cdr:to>
    <cdr:grpSp>
      <cdr:nvGrpSpPr>
        <cdr:cNvPr id="3" name="Group 47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4" name="Group 46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45'!$C$7">
          <cdr:nvSpPr>
            <cdr:cNvPr id="5" name="TextBox 4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20461e51-2331-47af-a1bf-18cf96c0ad51}" type="TxLink">
                <a:rPr lang="en-US" cap="none" sz="1000" b="1" i="0" u="none" baseline="0"/>
                <a:t>BM14599-1</a:t>
              </a:fld>
            </a:p>
          </cdr:txBody>
        </cdr:sp>
        <cdr:sp>
          <cdr:nvSpPr>
            <cdr:cNvPr id="6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7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8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9" name="TextBox 21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0" name="Line 23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1" name="Line 24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2" name="Line 25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3" name="TextBox 39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14" name="Rectangle 45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0.0875</cdr:x>
      <cdr:y>0.15175</cdr:y>
    </cdr:from>
    <cdr:to>
      <cdr:x>0.97425</cdr:x>
      <cdr:y>0.76175</cdr:y>
    </cdr:to>
    <cdr:grpSp>
      <cdr:nvGrpSpPr>
        <cdr:cNvPr id="15" name="Group 52"/>
        <cdr:cNvGrpSpPr>
          <a:grpSpLocks/>
        </cdr:cNvGrpSpPr>
      </cdr:nvGrpSpPr>
      <cdr:grpSpPr>
        <a:xfrm>
          <a:off x="790575" y="628650"/>
          <a:ext cx="8020050" cy="2543175"/>
          <a:chOff x="783431" y="618639"/>
          <a:chExt cx="7939516" cy="2485768"/>
        </a:xfrm>
        <a:solidFill>
          <a:srgbClr val="FFFFFF"/>
        </a:solidFill>
      </cdr:grpSpPr>
      <cdr:grpSp>
        <cdr:nvGrpSpPr>
          <cdr:cNvPr id="16" name="Group 19"/>
          <cdr:cNvGrpSpPr>
            <a:grpSpLocks/>
          </cdr:cNvGrpSpPr>
        </cdr:nvGrpSpPr>
        <cdr:grpSpPr>
          <a:xfrm>
            <a:off x="7571717" y="618639"/>
            <a:ext cx="1151230" cy="2127817"/>
            <a:chOff x="7781830" y="600294"/>
            <a:chExt cx="1150058" cy="2133133"/>
          </a:xfrm>
          <a:solidFill>
            <a:srgbClr val="FFFFFF"/>
          </a:solidFill>
        </cdr:grpSpPr>
        <cdr:sp>
          <cdr:nvSpPr>
            <cdr:cNvPr id="17" name="TextBox 1"/>
            <cdr:cNvSpPr txBox="1">
              <a:spLocks noChangeArrowheads="1"/>
            </cdr:cNvSpPr>
          </cdr:nvSpPr>
          <cdr:spPr>
            <a:xfrm>
              <a:off x="7781830" y="600294"/>
              <a:ext cx="573879" cy="213313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latin typeface="Calibri"/>
                  <a:ea typeface="Calibri"/>
                  <a:cs typeface="Calibri"/>
                </a:rPr>
                <a:t>Sample</a:t>
              </a:r>
              <a:r>
                <a:rPr lang="en-US" cap="none" sz="1000" b="1" i="0" u="none" baseline="0">
                  <a:latin typeface="Calibri"/>
                  <a:ea typeface="Calibri"/>
                  <a:cs typeface="Calibri"/>
                </a:rPr>
                <a:t>
99
07
06
05
04
03
02
01</a:t>
              </a:r>
            </a:p>
          </cdr:txBody>
        </cdr:sp>
        <cdr:sp>
          <cdr:nvSpPr>
            <cdr:cNvPr id="18" name="TextBox 2"/>
            <cdr:cNvSpPr txBox="1">
              <a:spLocks noChangeArrowheads="1"/>
            </cdr:cNvSpPr>
          </cdr:nvSpPr>
          <cdr:spPr>
            <a:xfrm>
              <a:off x="8353409" y="600294"/>
              <a:ext cx="578479" cy="213313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latin typeface="Calibri"/>
                  <a:ea typeface="Calibri"/>
                  <a:cs typeface="Calibri"/>
                </a:rPr>
                <a:t>Depth</a:t>
              </a:r>
              <a:r>
                <a:rPr lang="en-US" cap="none" sz="1000" b="1" i="0" u="none" baseline="0">
                  <a:latin typeface="Calibri"/>
                  <a:ea typeface="Calibri"/>
                  <a:cs typeface="Calibri"/>
                </a:rPr>
                <a:t>
0.5
2
250
500
1049
1149
1199
1560
</a:t>
              </a:r>
            </a:p>
          </cdr:txBody>
        </cdr:sp>
      </cdr:grpSp>
      <cdr:sp>
        <cdr:nvSpPr>
          <cdr:cNvPr id="19" name="TextBox 33"/>
          <cdr:cNvSpPr txBox="1">
            <a:spLocks noChangeArrowheads="1"/>
          </cdr:cNvSpPr>
        </cdr:nvSpPr>
        <cdr:spPr>
          <a:xfrm>
            <a:off x="783431" y="2514037"/>
            <a:ext cx="543857" cy="23863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/>
              <a:t>FIR=1.48</a:t>
            </a:r>
          </a:p>
        </cdr:txBody>
      </cdr:sp>
      <cdr:sp>
        <cdr:nvSpPr>
          <cdr:cNvPr id="20" name="TextBox 34"/>
          <cdr:cNvSpPr txBox="1">
            <a:spLocks noChangeArrowheads="1"/>
          </cdr:cNvSpPr>
        </cdr:nvSpPr>
        <cdr:spPr>
          <a:xfrm>
            <a:off x="2974737" y="2865773"/>
            <a:ext cx="543857" cy="23863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/>
              <a:t>FIR=1.52</a:t>
            </a:r>
          </a:p>
        </cdr:txBody>
      </cdr:sp>
      <cdr:sp>
        <cdr:nvSpPr>
          <cdr:cNvPr id="21" name="TextBox 35"/>
          <cdr:cNvSpPr txBox="1">
            <a:spLocks noChangeArrowheads="1"/>
          </cdr:cNvSpPr>
        </cdr:nvSpPr>
        <cdr:spPr>
          <a:xfrm>
            <a:off x="2135134" y="2865773"/>
            <a:ext cx="543857" cy="23863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/>
              <a:t>FIR=1.61</a:t>
            </a:r>
          </a:p>
        </cdr:txBody>
      </cdr:sp>
      <cdr:sp>
        <cdr:nvSpPr>
          <cdr:cNvPr id="22" name="TextBox 36"/>
          <cdr:cNvSpPr txBox="1">
            <a:spLocks noChangeArrowheads="1"/>
          </cdr:cNvSpPr>
        </cdr:nvSpPr>
        <cdr:spPr>
          <a:xfrm>
            <a:off x="1400728" y="2753914"/>
            <a:ext cx="543857" cy="23863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/>
              <a:t>FIR=1.18</a:t>
            </a:r>
          </a:p>
        </cdr:txBody>
      </cdr:sp>
      <cdr:sp>
        <cdr:nvSpPr>
          <cdr:cNvPr id="23" name="TextBox 49"/>
          <cdr:cNvSpPr txBox="1">
            <a:spLocks noChangeArrowheads="1"/>
          </cdr:cNvSpPr>
        </cdr:nvSpPr>
        <cdr:spPr>
          <a:xfrm>
            <a:off x="4798841" y="2220716"/>
            <a:ext cx="543857" cy="23863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/>
              <a:t>FIR=1.39</a:t>
            </a:r>
          </a:p>
        </cdr:txBody>
      </cdr:sp>
      <cdr:sp>
        <cdr:nvSpPr>
          <cdr:cNvPr id="24" name="TextBox 50"/>
          <cdr:cNvSpPr txBox="1">
            <a:spLocks noChangeArrowheads="1"/>
          </cdr:cNvSpPr>
        </cdr:nvSpPr>
        <cdr:spPr>
          <a:xfrm>
            <a:off x="5658294" y="2865773"/>
            <a:ext cx="543857" cy="23863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/>
              <a:t>FIR=1.65</a:t>
            </a:r>
          </a:p>
        </cdr:txBody>
      </cdr:sp>
      <cdr:sp>
        <cdr:nvSpPr>
          <cdr:cNvPr id="25" name="TextBox 51"/>
          <cdr:cNvSpPr txBox="1">
            <a:spLocks noChangeArrowheads="1"/>
          </cdr:cNvSpPr>
        </cdr:nvSpPr>
        <cdr:spPr>
          <a:xfrm>
            <a:off x="6525686" y="2865773"/>
            <a:ext cx="543857" cy="238634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/>
              <a:t>FIR=1.36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31</xdr:row>
      <xdr:rowOff>85725</xdr:rowOff>
    </xdr:from>
    <xdr:ext cx="9039225" cy="4162425"/>
    <xdr:graphicFrame>
      <xdr:nvGraphicFramePr>
        <xdr:cNvPr id="1" name="Chart 15"/>
        <xdr:cNvGraphicFramePr/>
      </xdr:nvGraphicFramePr>
      <xdr:xfrm>
        <a:off x="3533775" y="5181600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0.67625</cdr:y>
    </cdr:to>
    <cdr:grpSp>
      <cdr:nvGrpSpPr>
        <cdr:cNvPr id="1" name="Group 1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09
06
05
04
03
02
01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250
500
1049
1150
1199
1468
</a:t>
            </a:r>
          </a:p>
        </cdr:txBody>
      </cdr:sp>
    </cdr:grpSp>
  </cdr:relSizeAnchor>
  <cdr:relSizeAnchor xmlns:cdr="http://schemas.openxmlformats.org/drawingml/2006/chartDrawing">
    <cdr:from>
      <cdr:x>0.07875</cdr:x>
      <cdr:y>0.6475</cdr:y>
    </cdr:from>
    <cdr:to>
      <cdr:x>0.13975</cdr:x>
      <cdr:y>0.707</cdr:y>
    </cdr:to>
    <cdr:sp>
      <cdr:nvSpPr>
        <cdr:cNvPr id="4" name="TextBox 4"/>
        <cdr:cNvSpPr txBox="1">
          <a:spLocks noChangeArrowheads="1"/>
        </cdr:cNvSpPr>
      </cdr:nvSpPr>
      <cdr:spPr>
        <a:xfrm>
          <a:off x="704850" y="26860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FIR=1.37</a:t>
          </a:r>
        </a:p>
      </cdr:txBody>
    </cdr:sp>
  </cdr:relSizeAnchor>
  <cdr:relSizeAnchor xmlns:cdr="http://schemas.openxmlformats.org/drawingml/2006/chartDrawing">
    <cdr:from>
      <cdr:x>0.33525</cdr:x>
      <cdr:y>0.6915</cdr:y>
    </cdr:from>
    <cdr:to>
      <cdr:x>0.39625</cdr:x>
      <cdr:y>0.751</cdr:y>
    </cdr:to>
    <cdr:sp>
      <cdr:nvSpPr>
        <cdr:cNvPr id="5" name="TextBox 5"/>
        <cdr:cNvSpPr txBox="1">
          <a:spLocks noChangeArrowheads="1"/>
        </cdr:cNvSpPr>
      </cdr:nvSpPr>
      <cdr:spPr>
        <a:xfrm>
          <a:off x="3028950" y="28765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FIR=1.13</a:t>
          </a:r>
        </a:p>
      </cdr:txBody>
    </cdr:sp>
  </cdr:relSizeAnchor>
  <cdr:relSizeAnchor xmlns:cdr="http://schemas.openxmlformats.org/drawingml/2006/chartDrawing">
    <cdr:from>
      <cdr:x>0.2415</cdr:x>
      <cdr:y>0.71</cdr:y>
    </cdr:from>
    <cdr:to>
      <cdr:x>0.3025</cdr:x>
      <cdr:y>0.7695</cdr:y>
    </cdr:to>
    <cdr:sp>
      <cdr:nvSpPr>
        <cdr:cNvPr id="6" name="TextBox 6"/>
        <cdr:cNvSpPr txBox="1">
          <a:spLocks noChangeArrowheads="1"/>
        </cdr:cNvSpPr>
      </cdr:nvSpPr>
      <cdr:spPr>
        <a:xfrm>
          <a:off x="2181225" y="29527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FIR=1.75</a:t>
          </a:r>
        </a:p>
      </cdr:txBody>
    </cdr:sp>
  </cdr:relSizeAnchor>
  <cdr:relSizeAnchor xmlns:cdr="http://schemas.openxmlformats.org/drawingml/2006/chartDrawing">
    <cdr:from>
      <cdr:x>0.152</cdr:x>
      <cdr:y>0.6755</cdr:y>
    </cdr:from>
    <cdr:to>
      <cdr:x>0.213</cdr:x>
      <cdr:y>0.735</cdr:y>
    </cdr:to>
    <cdr:sp>
      <cdr:nvSpPr>
        <cdr:cNvPr id="7" name="TextBox 7"/>
        <cdr:cNvSpPr txBox="1">
          <a:spLocks noChangeArrowheads="1"/>
        </cdr:cNvSpPr>
      </cdr:nvSpPr>
      <cdr:spPr>
        <a:xfrm>
          <a:off x="1371600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FIR=1.25</a:t>
          </a:r>
        </a:p>
      </cdr:txBody>
    </cdr:sp>
  </cdr:relSizeAnchor>
  <cdr:relSizeAnchor xmlns:cdr="http://schemas.openxmlformats.org/drawingml/2006/chartDrawing">
    <cdr:from>
      <cdr:x>0.52</cdr:x>
      <cdr:y>0.11925</cdr:y>
    </cdr:from>
    <cdr:to>
      <cdr:x>0.5285</cdr:x>
      <cdr:y>0.16725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0.08175</cdr:y>
    </cdr:from>
    <cdr:to>
      <cdr:x>0.60275</cdr:x>
      <cdr:y>0.13125</cdr:y>
    </cdr:to>
    <cdr:sp textlink="'BM146'!$B$4">
      <cdr:nvSpPr>
        <cdr:cNvPr id="9" name="TextBox 9"/>
        <cdr:cNvSpPr txBox="1">
          <a:spLocks noChangeArrowheads="1"/>
        </cdr:cNvSpPr>
      </cdr:nvSpPr>
      <cdr:spPr>
        <a:xfrm>
          <a:off x="4572000" y="3333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f1ffca2a-d705-45b3-9d22-e3b8c680f52e}" type="TxLink">
            <a:rPr lang="en-US" cap="none" sz="1400" b="1" i="0" u="none" baseline="0"/>
            <a:t>BM146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0.993</cdr:y>
    </cdr:to>
    <cdr:grpSp>
      <cdr:nvGrpSpPr>
        <cdr:cNvPr id="10" name="Group 10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11" name="Group 11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46'!$C$7">
          <cdr:nvSpPr>
            <cdr:cNvPr id="12" name="TextBox 12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4149c164-2db3-418b-9567-b827abc86f73}" type="TxLink">
                <a:rPr lang="en-US" cap="none" sz="1000" b="1" i="0" u="none" baseline="0"/>
                <a:t>BM14699-1</a:t>
              </a:fld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TextBox 16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7" name="Line 17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Line 18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" name="Line 19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TextBox 20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21" name="Rectangle 21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0.52</cdr:x>
      <cdr:y>0.722</cdr:y>
    </cdr:from>
    <cdr:to>
      <cdr:x>0.581</cdr:x>
      <cdr:y>0.7815</cdr:y>
    </cdr:to>
    <cdr:sp>
      <cdr:nvSpPr>
        <cdr:cNvPr id="22" name="TextBox 22"/>
        <cdr:cNvSpPr txBox="1">
          <a:spLocks noChangeArrowheads="1"/>
        </cdr:cNvSpPr>
      </cdr:nvSpPr>
      <cdr:spPr>
        <a:xfrm>
          <a:off x="4695825" y="30003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FIR=1.37</a:t>
          </a:r>
        </a:p>
      </cdr:txBody>
    </cdr:sp>
  </cdr:relSizeAnchor>
  <cdr:relSizeAnchor xmlns:cdr="http://schemas.openxmlformats.org/drawingml/2006/chartDrawing">
    <cdr:from>
      <cdr:x>0.619</cdr:x>
      <cdr:y>0.7335</cdr:y>
    </cdr:from>
    <cdr:to>
      <cdr:x>0.68</cdr:x>
      <cdr:y>0.793</cdr:y>
    </cdr:to>
    <cdr:sp>
      <cdr:nvSpPr>
        <cdr:cNvPr id="23" name="TextBox 23"/>
        <cdr:cNvSpPr txBox="1">
          <a:spLocks noChangeArrowheads="1"/>
        </cdr:cNvSpPr>
      </cdr:nvSpPr>
      <cdr:spPr>
        <a:xfrm>
          <a:off x="5591175" y="304800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FIR=1.77</a:t>
          </a:r>
        </a:p>
      </cdr:txBody>
    </cdr:sp>
  </cdr:relSizeAnchor>
  <cdr:relSizeAnchor xmlns:cdr="http://schemas.openxmlformats.org/drawingml/2006/chartDrawing">
    <cdr:from>
      <cdr:x>0.72375</cdr:x>
      <cdr:y>0.722</cdr:y>
    </cdr:from>
    <cdr:to>
      <cdr:x>0.78475</cdr:x>
      <cdr:y>0.7815</cdr:y>
    </cdr:to>
    <cdr:sp>
      <cdr:nvSpPr>
        <cdr:cNvPr id="24" name="TextBox 24"/>
        <cdr:cNvSpPr txBox="1">
          <a:spLocks noChangeArrowheads="1"/>
        </cdr:cNvSpPr>
      </cdr:nvSpPr>
      <cdr:spPr>
        <a:xfrm>
          <a:off x="6534150" y="30003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FIR=1.56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0.6765</cdr:y>
    </cdr:to>
    <cdr:grpSp>
      <cdr:nvGrpSpPr>
        <cdr:cNvPr id="1" name="Group 1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09
07
06
05
03
02
01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250
500
1050
1149
1200
1380</a:t>
            </a:r>
          </a:p>
        </cdr:txBody>
      </cdr:sp>
    </cdr:grpSp>
  </cdr:relSizeAnchor>
  <cdr:relSizeAnchor xmlns:cdr="http://schemas.openxmlformats.org/drawingml/2006/chartDrawing">
    <cdr:from>
      <cdr:x>0.079</cdr:x>
      <cdr:y>0.64725</cdr:y>
    </cdr:from>
    <cdr:to>
      <cdr:x>0.14</cdr:x>
      <cdr:y>0.70675</cdr:y>
    </cdr:to>
    <cdr:sp>
      <cdr:nvSpPr>
        <cdr:cNvPr id="4" name="TextBox 4"/>
        <cdr:cNvSpPr txBox="1">
          <a:spLocks noChangeArrowheads="1"/>
        </cdr:cNvSpPr>
      </cdr:nvSpPr>
      <cdr:spPr>
        <a:xfrm>
          <a:off x="704850" y="26860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FIR=1.41</a:t>
          </a:r>
        </a:p>
      </cdr:txBody>
    </cdr:sp>
  </cdr:relSizeAnchor>
  <cdr:relSizeAnchor xmlns:cdr="http://schemas.openxmlformats.org/drawingml/2006/chartDrawing">
    <cdr:from>
      <cdr:x>0.3355</cdr:x>
      <cdr:y>0.69125</cdr:y>
    </cdr:from>
    <cdr:to>
      <cdr:x>0.3965</cdr:x>
      <cdr:y>0.75075</cdr:y>
    </cdr:to>
    <cdr:sp>
      <cdr:nvSpPr>
        <cdr:cNvPr id="5" name="TextBox 5"/>
        <cdr:cNvSpPr txBox="1">
          <a:spLocks noChangeArrowheads="1"/>
        </cdr:cNvSpPr>
      </cdr:nvSpPr>
      <cdr:spPr>
        <a:xfrm>
          <a:off x="3028950" y="28765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FIR=1.66</a:t>
          </a:r>
        </a:p>
      </cdr:txBody>
    </cdr:sp>
  </cdr:relSizeAnchor>
  <cdr:relSizeAnchor xmlns:cdr="http://schemas.openxmlformats.org/drawingml/2006/chartDrawing">
    <cdr:from>
      <cdr:x>0.24175</cdr:x>
      <cdr:y>0.67725</cdr:y>
    </cdr:from>
    <cdr:to>
      <cdr:x>0.30275</cdr:x>
      <cdr:y>0.73675</cdr:y>
    </cdr:to>
    <cdr:sp>
      <cdr:nvSpPr>
        <cdr:cNvPr id="6" name="TextBox 6"/>
        <cdr:cNvSpPr txBox="1">
          <a:spLocks noChangeArrowheads="1"/>
        </cdr:cNvSpPr>
      </cdr:nvSpPr>
      <cdr:spPr>
        <a:xfrm>
          <a:off x="2181225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FIR=1.49</a:t>
          </a:r>
        </a:p>
      </cdr:txBody>
    </cdr:sp>
  </cdr:relSizeAnchor>
  <cdr:relSizeAnchor xmlns:cdr="http://schemas.openxmlformats.org/drawingml/2006/chartDrawing">
    <cdr:from>
      <cdr:x>0.15225</cdr:x>
      <cdr:y>0.64725</cdr:y>
    </cdr:from>
    <cdr:to>
      <cdr:x>0.21325</cdr:x>
      <cdr:y>0.70675</cdr:y>
    </cdr:to>
    <cdr:sp>
      <cdr:nvSpPr>
        <cdr:cNvPr id="7" name="TextBox 7"/>
        <cdr:cNvSpPr txBox="1">
          <a:spLocks noChangeArrowheads="1"/>
        </cdr:cNvSpPr>
      </cdr:nvSpPr>
      <cdr:spPr>
        <a:xfrm>
          <a:off x="1371600" y="26860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FIR=1.79</a:t>
          </a:r>
        </a:p>
      </cdr:txBody>
    </cdr:sp>
  </cdr:relSizeAnchor>
  <cdr:relSizeAnchor xmlns:cdr="http://schemas.openxmlformats.org/drawingml/2006/chartDrawing">
    <cdr:from>
      <cdr:x>0.52025</cdr:x>
      <cdr:y>0.11925</cdr:y>
    </cdr:from>
    <cdr:to>
      <cdr:x>0.52875</cdr:x>
      <cdr:y>0.16725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0.5065</cdr:x>
      <cdr:y>0.08175</cdr:y>
    </cdr:from>
    <cdr:to>
      <cdr:x>0.6025</cdr:x>
      <cdr:y>0.13125</cdr:y>
    </cdr:to>
    <cdr:sp textlink="'BM147'!$B$4">
      <cdr:nvSpPr>
        <cdr:cNvPr id="9" name="TextBox 9"/>
        <cdr:cNvSpPr txBox="1">
          <a:spLocks noChangeArrowheads="1"/>
        </cdr:cNvSpPr>
      </cdr:nvSpPr>
      <cdr:spPr>
        <a:xfrm>
          <a:off x="4572000" y="3333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2f14c14b-09ea-4eac-bbd1-ccc47623daaa}" type="TxLink">
            <a:rPr lang="en-US" cap="none" sz="1400" b="1" i="0" u="none" baseline="0"/>
            <a:t>BM147</a:t>
          </a:fld>
        </a:p>
      </cdr:txBody>
    </cdr:sp>
  </cdr:relSizeAnchor>
  <cdr:relSizeAnchor xmlns:cdr="http://schemas.openxmlformats.org/drawingml/2006/chartDrawing">
    <cdr:from>
      <cdr:x>0.82975</cdr:x>
      <cdr:y>0.769</cdr:y>
    </cdr:from>
    <cdr:to>
      <cdr:x>0.99575</cdr:x>
      <cdr:y>0.993</cdr:y>
    </cdr:to>
    <cdr:grpSp>
      <cdr:nvGrpSpPr>
        <cdr:cNvPr id="10" name="Group 10"/>
        <cdr:cNvGrpSpPr>
          <a:grpSpLocks/>
        </cdr:cNvGrpSpPr>
      </cdr:nvGrpSpPr>
      <cdr:grpSpPr>
        <a:xfrm>
          <a:off x="7496175" y="3200400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11" name="Group 11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47'!$C$7">
          <cdr:nvSpPr>
            <cdr:cNvPr id="12" name="TextBox 12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529625a9-9d1c-4acb-9a97-5725d0e6629a}" type="TxLink">
                <a:rPr lang="en-US" cap="none" sz="1000" b="1" i="0" u="none" baseline="0"/>
                <a:t>BM14799-1</a:t>
              </a:fld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TextBox 16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7" name="Line 17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Line 18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" name="Line 19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TextBox 20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21" name="Rectangle 21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0.52025</cdr:x>
      <cdr:y>0.67525</cdr:y>
    </cdr:from>
    <cdr:to>
      <cdr:x>0.58125</cdr:x>
      <cdr:y>0.73475</cdr:y>
    </cdr:to>
    <cdr:sp>
      <cdr:nvSpPr>
        <cdr:cNvPr id="22" name="TextBox 22"/>
        <cdr:cNvSpPr txBox="1">
          <a:spLocks noChangeArrowheads="1"/>
        </cdr:cNvSpPr>
      </cdr:nvSpPr>
      <cdr:spPr>
        <a:xfrm>
          <a:off x="4695825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FIR=1.50</a:t>
          </a:r>
        </a:p>
      </cdr:txBody>
    </cdr:sp>
  </cdr:relSizeAnchor>
  <cdr:relSizeAnchor xmlns:cdr="http://schemas.openxmlformats.org/drawingml/2006/chartDrawing">
    <cdr:from>
      <cdr:x>0.61925</cdr:x>
      <cdr:y>0.64725</cdr:y>
    </cdr:from>
    <cdr:to>
      <cdr:x>0.68025</cdr:x>
      <cdr:y>0.70675</cdr:y>
    </cdr:to>
    <cdr:sp>
      <cdr:nvSpPr>
        <cdr:cNvPr id="23" name="TextBox 23"/>
        <cdr:cNvSpPr txBox="1">
          <a:spLocks noChangeArrowheads="1"/>
        </cdr:cNvSpPr>
      </cdr:nvSpPr>
      <cdr:spPr>
        <a:xfrm>
          <a:off x="5591175" y="26860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FIR=1.29</a:t>
          </a:r>
        </a:p>
      </cdr:txBody>
    </cdr:sp>
  </cdr:relSizeAnchor>
  <cdr:relSizeAnchor xmlns:cdr="http://schemas.openxmlformats.org/drawingml/2006/chartDrawing">
    <cdr:from>
      <cdr:x>0.72475</cdr:x>
      <cdr:y>0.69125</cdr:y>
    </cdr:from>
    <cdr:to>
      <cdr:x>0.78575</cdr:x>
      <cdr:y>0.75075</cdr:y>
    </cdr:to>
    <cdr:sp>
      <cdr:nvSpPr>
        <cdr:cNvPr id="24" name="TextBox 24"/>
        <cdr:cNvSpPr txBox="1">
          <a:spLocks noChangeArrowheads="1"/>
        </cdr:cNvSpPr>
      </cdr:nvSpPr>
      <cdr:spPr>
        <a:xfrm>
          <a:off x="6543675" y="28765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0.6765</cdr:y>
    </cdr:to>
    <cdr:grpSp>
      <cdr:nvGrpSpPr>
        <cdr:cNvPr id="1" name="Group 1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07
06
05
04
03
02
01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251
500
1049
1149
1199
1370</a:t>
            </a:r>
          </a:p>
        </cdr:txBody>
      </cdr:sp>
    </cdr:grpSp>
  </cdr:relSizeAnchor>
  <cdr:relSizeAnchor xmlns:cdr="http://schemas.openxmlformats.org/drawingml/2006/chartDrawing">
    <cdr:from>
      <cdr:x>0.079</cdr:x>
      <cdr:y>0.64725</cdr:y>
    </cdr:from>
    <cdr:to>
      <cdr:x>0.14</cdr:x>
      <cdr:y>0.70675</cdr:y>
    </cdr:to>
    <cdr:sp>
      <cdr:nvSpPr>
        <cdr:cNvPr id="4" name="TextBox 4"/>
        <cdr:cNvSpPr txBox="1">
          <a:spLocks noChangeArrowheads="1"/>
        </cdr:cNvSpPr>
      </cdr:nvSpPr>
      <cdr:spPr>
        <a:xfrm>
          <a:off x="704850" y="26860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FIR=1.64</a:t>
          </a:r>
        </a:p>
      </cdr:txBody>
    </cdr:sp>
  </cdr:relSizeAnchor>
  <cdr:relSizeAnchor xmlns:cdr="http://schemas.openxmlformats.org/drawingml/2006/chartDrawing">
    <cdr:from>
      <cdr:x>0.3355</cdr:x>
      <cdr:y>0.69125</cdr:y>
    </cdr:from>
    <cdr:to>
      <cdr:x>0.3965</cdr:x>
      <cdr:y>0.75075</cdr:y>
    </cdr:to>
    <cdr:sp>
      <cdr:nvSpPr>
        <cdr:cNvPr id="5" name="TextBox 5"/>
        <cdr:cNvSpPr txBox="1">
          <a:spLocks noChangeArrowheads="1"/>
        </cdr:cNvSpPr>
      </cdr:nvSpPr>
      <cdr:spPr>
        <a:xfrm>
          <a:off x="3028950" y="28765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FIR=2.49</a:t>
          </a:r>
        </a:p>
      </cdr:txBody>
    </cdr:sp>
  </cdr:relSizeAnchor>
  <cdr:relSizeAnchor xmlns:cdr="http://schemas.openxmlformats.org/drawingml/2006/chartDrawing">
    <cdr:from>
      <cdr:x>0.24175</cdr:x>
      <cdr:y>0.67725</cdr:y>
    </cdr:from>
    <cdr:to>
      <cdr:x>0.30275</cdr:x>
      <cdr:y>0.73675</cdr:y>
    </cdr:to>
    <cdr:sp>
      <cdr:nvSpPr>
        <cdr:cNvPr id="6" name="TextBox 6"/>
        <cdr:cNvSpPr txBox="1">
          <a:spLocks noChangeArrowheads="1"/>
        </cdr:cNvSpPr>
      </cdr:nvSpPr>
      <cdr:spPr>
        <a:xfrm>
          <a:off x="2181225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FIR=2.03</a:t>
          </a:r>
        </a:p>
      </cdr:txBody>
    </cdr:sp>
  </cdr:relSizeAnchor>
  <cdr:relSizeAnchor xmlns:cdr="http://schemas.openxmlformats.org/drawingml/2006/chartDrawing">
    <cdr:from>
      <cdr:x>0.15225</cdr:x>
      <cdr:y>0.64725</cdr:y>
    </cdr:from>
    <cdr:to>
      <cdr:x>0.21325</cdr:x>
      <cdr:y>0.70675</cdr:y>
    </cdr:to>
    <cdr:sp>
      <cdr:nvSpPr>
        <cdr:cNvPr id="7" name="TextBox 7"/>
        <cdr:cNvSpPr txBox="1">
          <a:spLocks noChangeArrowheads="1"/>
        </cdr:cNvSpPr>
      </cdr:nvSpPr>
      <cdr:spPr>
        <a:xfrm>
          <a:off x="1371600" y="26860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FIR=1.64</a:t>
          </a:r>
        </a:p>
      </cdr:txBody>
    </cdr:sp>
  </cdr:relSizeAnchor>
  <cdr:relSizeAnchor xmlns:cdr="http://schemas.openxmlformats.org/drawingml/2006/chartDrawing">
    <cdr:from>
      <cdr:x>0.52025</cdr:x>
      <cdr:y>0.11925</cdr:y>
    </cdr:from>
    <cdr:to>
      <cdr:x>0.52875</cdr:x>
      <cdr:y>0.16725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0.5065</cdr:x>
      <cdr:y>0.08175</cdr:y>
    </cdr:from>
    <cdr:to>
      <cdr:x>0.6025</cdr:x>
      <cdr:y>0.13125</cdr:y>
    </cdr:to>
    <cdr:sp textlink="'BM148'!$B$4">
      <cdr:nvSpPr>
        <cdr:cNvPr id="9" name="TextBox 9"/>
        <cdr:cNvSpPr txBox="1">
          <a:spLocks noChangeArrowheads="1"/>
        </cdr:cNvSpPr>
      </cdr:nvSpPr>
      <cdr:spPr>
        <a:xfrm>
          <a:off x="4572000" y="3333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d075f9e5-5b28-432d-8286-6dd9bd46e331}" type="TxLink">
            <a:rPr lang="en-US" cap="none" sz="1400" b="1" i="0" u="none" baseline="0"/>
            <a:t>BM148</a:t>
          </a:fld>
        </a:p>
      </cdr:txBody>
    </cdr:sp>
  </cdr:relSizeAnchor>
  <cdr:relSizeAnchor xmlns:cdr="http://schemas.openxmlformats.org/drawingml/2006/chartDrawing">
    <cdr:from>
      <cdr:x>0.82975</cdr:x>
      <cdr:y>0.769</cdr:y>
    </cdr:from>
    <cdr:to>
      <cdr:x>0.99575</cdr:x>
      <cdr:y>0.993</cdr:y>
    </cdr:to>
    <cdr:grpSp>
      <cdr:nvGrpSpPr>
        <cdr:cNvPr id="10" name="Group 10"/>
        <cdr:cNvGrpSpPr>
          <a:grpSpLocks/>
        </cdr:cNvGrpSpPr>
      </cdr:nvGrpSpPr>
      <cdr:grpSpPr>
        <a:xfrm>
          <a:off x="7496175" y="3200400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11" name="Group 11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48'!$C$7">
          <cdr:nvSpPr>
            <cdr:cNvPr id="12" name="TextBox 12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687b1277-c818-4242-898e-f72622dc6620}" type="TxLink">
                <a:rPr lang="en-US" cap="none" sz="1000" b="1" i="0" u="none" baseline="0"/>
                <a:t>BM14899-1</a:t>
              </a:fld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TextBox 16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7" name="Line 17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Line 18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" name="Line 19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TextBox 20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21" name="Rectangle 21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0.52025</cdr:x>
      <cdr:y>0.67525</cdr:y>
    </cdr:from>
    <cdr:to>
      <cdr:x>0.58125</cdr:x>
      <cdr:y>0.73475</cdr:y>
    </cdr:to>
    <cdr:sp>
      <cdr:nvSpPr>
        <cdr:cNvPr id="22" name="TextBox 22"/>
        <cdr:cNvSpPr txBox="1">
          <a:spLocks noChangeArrowheads="1"/>
        </cdr:cNvSpPr>
      </cdr:nvSpPr>
      <cdr:spPr>
        <a:xfrm>
          <a:off x="4695825" y="2809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FIR=1.35</a:t>
          </a:r>
        </a:p>
      </cdr:txBody>
    </cdr:sp>
  </cdr:relSizeAnchor>
  <cdr:relSizeAnchor xmlns:cdr="http://schemas.openxmlformats.org/drawingml/2006/chartDrawing">
    <cdr:from>
      <cdr:x>0.61925</cdr:x>
      <cdr:y>0.64725</cdr:y>
    </cdr:from>
    <cdr:to>
      <cdr:x>0.68025</cdr:x>
      <cdr:y>0.70675</cdr:y>
    </cdr:to>
    <cdr:sp>
      <cdr:nvSpPr>
        <cdr:cNvPr id="23" name="TextBox 23"/>
        <cdr:cNvSpPr txBox="1">
          <a:spLocks noChangeArrowheads="1"/>
        </cdr:cNvSpPr>
      </cdr:nvSpPr>
      <cdr:spPr>
        <a:xfrm>
          <a:off x="5591175" y="26860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FIR=1.96</a:t>
          </a:r>
        </a:p>
      </cdr:txBody>
    </cdr:sp>
  </cdr:relSizeAnchor>
  <cdr:relSizeAnchor xmlns:cdr="http://schemas.openxmlformats.org/drawingml/2006/chartDrawing">
    <cdr:from>
      <cdr:x>0.72475</cdr:x>
      <cdr:y>0.69125</cdr:y>
    </cdr:from>
    <cdr:to>
      <cdr:x>0.78575</cdr:x>
      <cdr:y>0.75075</cdr:y>
    </cdr:to>
    <cdr:sp>
      <cdr:nvSpPr>
        <cdr:cNvPr id="24" name="TextBox 24"/>
        <cdr:cNvSpPr txBox="1">
          <a:spLocks noChangeArrowheads="1"/>
        </cdr:cNvSpPr>
      </cdr:nvSpPr>
      <cdr:spPr>
        <a:xfrm>
          <a:off x="6543675" y="28765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B31">
      <selection activeCell="C50" sqref="C50"/>
    </sheetView>
  </sheetViews>
  <sheetFormatPr defaultColWidth="9.140625" defaultRowHeight="12.75"/>
  <cols>
    <col min="1" max="1" width="20.57421875" style="19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15" t="s">
        <v>3</v>
      </c>
      <c r="B1" s="26">
        <v>40389</v>
      </c>
      <c r="C1" s="18"/>
      <c r="D1" s="18"/>
    </row>
    <row r="2" spans="1:2" ht="12.75">
      <c r="A2" s="25" t="s">
        <v>6</v>
      </c>
      <c r="B2" s="27" t="s">
        <v>8</v>
      </c>
    </row>
    <row r="3" spans="1:2" ht="13.5" thickBot="1">
      <c r="A3" s="25" t="s">
        <v>4</v>
      </c>
      <c r="B3" s="28">
        <v>145</v>
      </c>
    </row>
    <row r="4" spans="1:2" ht="13.5" thickBot="1">
      <c r="A4" s="16" t="s">
        <v>5</v>
      </c>
      <c r="B4" s="14" t="str">
        <f>IF(LEN($B$3)=1,$B$2&amp;"00"&amp;$B$3,IF(LEN($B$3)=2,$B$2&amp;"0"&amp;$B$3,$B$2&amp;$B$3))</f>
        <v>BM145</v>
      </c>
    </row>
    <row r="5" spans="1:2" ht="13.5" thickBot="1">
      <c r="A5" s="20"/>
      <c r="B5" s="21"/>
    </row>
    <row r="6" spans="1:2" s="24" customFormat="1" ht="14.25" thickBot="1" thickTop="1">
      <c r="A6" s="22"/>
      <c r="B6" s="23"/>
    </row>
    <row r="7" spans="1:17" s="3" customFormat="1" ht="13.5" thickBot="1">
      <c r="A7" s="17"/>
      <c r="B7" s="14" t="s">
        <v>0</v>
      </c>
      <c r="C7" s="4" t="str">
        <f>$B$4&amp;"99-1"</f>
        <v>BM14599-1</v>
      </c>
      <c r="D7" s="4" t="str">
        <f>$B$4&amp;"07-1"</f>
        <v>BM14507-1</v>
      </c>
      <c r="E7" s="4" t="str">
        <f>$B$4&amp;"07-2"</f>
        <v>BM14507-2</v>
      </c>
      <c r="F7" s="4" t="str">
        <f>$B$4&amp;"06-1"</f>
        <v>BM14506-1</v>
      </c>
      <c r="G7" s="4" t="str">
        <f>$B$4&amp;"06-2"</f>
        <v>BM14506-2</v>
      </c>
      <c r="H7" s="4" t="str">
        <f>$B$4&amp;"05-1"</f>
        <v>BM14505-1</v>
      </c>
      <c r="I7" s="4" t="str">
        <f>$B$4&amp;"05-2"</f>
        <v>BM14505-2</v>
      </c>
      <c r="J7" s="4" t="str">
        <f>$B$4&amp;"04-1"</f>
        <v>BM14504-1</v>
      </c>
      <c r="K7" s="4" t="str">
        <f>$B$4&amp;"04-2"</f>
        <v>BM14504-2</v>
      </c>
      <c r="L7" s="4" t="str">
        <f>$B$4&amp;"03-1"</f>
        <v>BM14503-1</v>
      </c>
      <c r="M7" s="4" t="str">
        <f>$B$4&amp;"03-2"</f>
        <v>BM14503-2</v>
      </c>
      <c r="N7" s="4" t="str">
        <f>$B$4&amp;"02-1"</f>
        <v>BM14502-1</v>
      </c>
      <c r="O7" s="4" t="str">
        <f>$B$4&amp;"02-2"</f>
        <v>BM14502-2</v>
      </c>
      <c r="P7" s="4" t="str">
        <f>$B$4&amp;"01-1"</f>
        <v>BM14501-1</v>
      </c>
      <c r="Q7" s="4" t="str">
        <f>$B$4&amp;"01-2"</f>
        <v>BM14501-2</v>
      </c>
    </row>
    <row r="8" spans="2:17" ht="12.75">
      <c r="B8" s="5">
        <v>0</v>
      </c>
      <c r="C8">
        <v>0.16800042</v>
      </c>
      <c r="D8">
        <v>0.36190948</v>
      </c>
      <c r="E8">
        <v>0</v>
      </c>
      <c r="F8">
        <v>0.07590151000000002</v>
      </c>
      <c r="G8">
        <v>0.03028994</v>
      </c>
      <c r="H8">
        <v>0.00707627</v>
      </c>
      <c r="I8">
        <v>0.0060989500000000006</v>
      </c>
      <c r="J8">
        <v>0.01860676</v>
      </c>
      <c r="K8">
        <v>0.02929961</v>
      </c>
      <c r="L8">
        <v>0.10555888999999999</v>
      </c>
      <c r="M8">
        <v>0.51783405</v>
      </c>
      <c r="N8">
        <v>0</v>
      </c>
      <c r="O8">
        <v>0</v>
      </c>
      <c r="P8">
        <v>0.010272629999999998</v>
      </c>
      <c r="Q8">
        <v>0.040860600000000004</v>
      </c>
    </row>
    <row r="9" spans="2:19" ht="12.75">
      <c r="B9" s="6">
        <v>2</v>
      </c>
      <c r="C9">
        <v>0.17353358</v>
      </c>
      <c r="D9">
        <v>0.10595165</v>
      </c>
      <c r="E9">
        <v>0.05274197</v>
      </c>
      <c r="F9">
        <v>0.04954019</v>
      </c>
      <c r="G9">
        <v>0.036272109999999996</v>
      </c>
      <c r="H9">
        <v>0</v>
      </c>
      <c r="I9">
        <v>0.02214518</v>
      </c>
      <c r="J9">
        <v>0.061484670000000005</v>
      </c>
      <c r="K9">
        <v>0.00734053</v>
      </c>
      <c r="L9">
        <v>0.0682988</v>
      </c>
      <c r="M9">
        <v>0.57151122</v>
      </c>
      <c r="N9">
        <v>0</v>
      </c>
      <c r="O9">
        <v>0</v>
      </c>
      <c r="P9">
        <v>0.00142496</v>
      </c>
      <c r="Q9">
        <v>0.031069649999999997</v>
      </c>
      <c r="S9" s="2"/>
    </row>
    <row r="10" spans="2:17" ht="12.75">
      <c r="B10" s="6">
        <v>4</v>
      </c>
      <c r="C10">
        <v>0.23758992999999998</v>
      </c>
      <c r="D10">
        <v>0</v>
      </c>
      <c r="E10">
        <v>0.05014578</v>
      </c>
      <c r="F10">
        <v>0.06019594</v>
      </c>
      <c r="G10">
        <v>0.05306849</v>
      </c>
      <c r="H10">
        <v>0.02679155</v>
      </c>
      <c r="I10">
        <v>0</v>
      </c>
      <c r="J10">
        <v>0</v>
      </c>
      <c r="K10">
        <v>0</v>
      </c>
      <c r="L10">
        <v>0</v>
      </c>
      <c r="M10">
        <v>0.61982861</v>
      </c>
      <c r="N10">
        <v>0</v>
      </c>
      <c r="O10">
        <v>0</v>
      </c>
      <c r="P10">
        <v>0.007600699999999999</v>
      </c>
      <c r="Q10">
        <v>0</v>
      </c>
    </row>
    <row r="11" spans="2:17" ht="12.75">
      <c r="B11" s="6">
        <v>6</v>
      </c>
      <c r="C11">
        <v>0.20055174</v>
      </c>
      <c r="D11">
        <v>0</v>
      </c>
      <c r="E11">
        <v>0</v>
      </c>
      <c r="F11">
        <v>0.03439552</v>
      </c>
      <c r="G11">
        <v>0.04359456</v>
      </c>
      <c r="H11">
        <v>0.01753191</v>
      </c>
      <c r="I11">
        <v>0.0042979</v>
      </c>
      <c r="J11">
        <v>0.039320680000000004</v>
      </c>
      <c r="K11">
        <v>0.023476860000000002</v>
      </c>
      <c r="L11">
        <v>0.07386250999999999</v>
      </c>
      <c r="M11">
        <v>0.5351636</v>
      </c>
      <c r="N11" t="s">
        <v>7</v>
      </c>
      <c r="O11">
        <v>0</v>
      </c>
      <c r="P11">
        <v>0.00796563</v>
      </c>
      <c r="Q11">
        <v>0.051893159999999994</v>
      </c>
    </row>
    <row r="12" spans="2:17" ht="12.75">
      <c r="B12" s="6">
        <v>8</v>
      </c>
      <c r="C12">
        <v>0.24969349999999998</v>
      </c>
      <c r="D12">
        <v>0</v>
      </c>
      <c r="E12">
        <v>0</v>
      </c>
      <c r="F12">
        <v>0.02471644</v>
      </c>
      <c r="G12">
        <v>0.08030238</v>
      </c>
      <c r="H12">
        <v>0</v>
      </c>
      <c r="I12">
        <v>0.0032942199999999996</v>
      </c>
      <c r="J12">
        <v>0.040054349999999996</v>
      </c>
      <c r="K12">
        <v>0.00806144</v>
      </c>
      <c r="L12">
        <v>0.14378823999999998</v>
      </c>
      <c r="M12">
        <v>0.6417955999999999</v>
      </c>
      <c r="N12">
        <v>0</v>
      </c>
      <c r="O12">
        <v>0</v>
      </c>
      <c r="P12">
        <v>0</v>
      </c>
      <c r="Q12">
        <v>0.04663405</v>
      </c>
    </row>
    <row r="13" spans="2:17" ht="12.75">
      <c r="B13" s="6">
        <v>10</v>
      </c>
      <c r="C13">
        <v>0.1949096</v>
      </c>
      <c r="D13">
        <v>0.07507697999999999</v>
      </c>
      <c r="E13">
        <v>0.058855819999999996</v>
      </c>
      <c r="F13">
        <v>0.03074371</v>
      </c>
      <c r="G13">
        <v>0.022555580000000002</v>
      </c>
      <c r="H13" t="s">
        <v>7</v>
      </c>
      <c r="I13">
        <v>0</v>
      </c>
      <c r="J13">
        <v>0.0034804899999999997</v>
      </c>
      <c r="K13">
        <v>0.02439252</v>
      </c>
      <c r="L13">
        <v>0.06102891</v>
      </c>
      <c r="M13">
        <v>0.5799373300000001</v>
      </c>
      <c r="N13">
        <v>0.01152286</v>
      </c>
      <c r="O13">
        <v>0.00224029</v>
      </c>
      <c r="P13">
        <v>0</v>
      </c>
      <c r="Q13">
        <v>0.04862569</v>
      </c>
    </row>
    <row r="14" spans="2:17" ht="12.75">
      <c r="B14" s="6">
        <v>12</v>
      </c>
      <c r="C14">
        <v>0.20266399999999998</v>
      </c>
      <c r="D14" t="s">
        <v>7</v>
      </c>
      <c r="E14">
        <v>0.07033775</v>
      </c>
      <c r="F14">
        <v>0.01597601</v>
      </c>
      <c r="G14">
        <v>0.04130824</v>
      </c>
      <c r="H14">
        <v>0.01559339</v>
      </c>
      <c r="I14">
        <v>0</v>
      </c>
      <c r="J14">
        <v>0.02027065</v>
      </c>
      <c r="K14">
        <v>0</v>
      </c>
      <c r="L14">
        <v>0.07209909</v>
      </c>
      <c r="M14">
        <v>0.63200536</v>
      </c>
      <c r="N14">
        <v>0</v>
      </c>
      <c r="O14">
        <v>0.01364199</v>
      </c>
      <c r="P14" t="s">
        <v>7</v>
      </c>
      <c r="Q14">
        <v>0.04283165</v>
      </c>
    </row>
    <row r="15" spans="2:17" ht="12.75">
      <c r="B15" s="6">
        <v>14</v>
      </c>
      <c r="C15">
        <v>0.22968215000000003</v>
      </c>
      <c r="D15">
        <v>0.026421009999999998</v>
      </c>
      <c r="E15">
        <v>0.02915322</v>
      </c>
      <c r="F15">
        <v>0.018345109999999998</v>
      </c>
      <c r="G15">
        <v>0.047261189999999995</v>
      </c>
      <c r="H15">
        <v>0.01713649</v>
      </c>
      <c r="I15">
        <v>0.00432276</v>
      </c>
      <c r="J15">
        <v>0.00372533</v>
      </c>
      <c r="K15">
        <v>0.020408490000000005</v>
      </c>
      <c r="L15">
        <v>0.07474786</v>
      </c>
      <c r="M15">
        <v>0.6151511399999999</v>
      </c>
      <c r="N15">
        <v>0</v>
      </c>
      <c r="O15">
        <v>0.02192642</v>
      </c>
      <c r="P15">
        <v>0</v>
      </c>
      <c r="Q15">
        <v>0.026138849999999998</v>
      </c>
    </row>
    <row r="16" spans="2:17" ht="12.75">
      <c r="B16" s="6">
        <v>16</v>
      </c>
      <c r="C16">
        <v>0.18726671</v>
      </c>
      <c r="D16">
        <v>0.04695399000000001</v>
      </c>
      <c r="E16">
        <v>0.03451824</v>
      </c>
      <c r="F16">
        <v>0.028204579999999996</v>
      </c>
      <c r="G16">
        <v>0.02285992</v>
      </c>
      <c r="H16">
        <v>0</v>
      </c>
      <c r="I16">
        <v>0</v>
      </c>
      <c r="J16">
        <v>0.041852810000000004</v>
      </c>
      <c r="K16">
        <v>0.01034916</v>
      </c>
      <c r="L16">
        <v>0.12108816</v>
      </c>
      <c r="M16">
        <v>0.63060844</v>
      </c>
      <c r="N16">
        <v>0.00117348</v>
      </c>
      <c r="O16">
        <v>0.00386797</v>
      </c>
      <c r="P16">
        <v>0</v>
      </c>
      <c r="Q16">
        <v>0.027657360000000002</v>
      </c>
    </row>
    <row r="17" spans="2:17" ht="12.75">
      <c r="B17" s="6">
        <v>18</v>
      </c>
      <c r="C17">
        <v>0.21629241000000005</v>
      </c>
      <c r="D17">
        <v>0</v>
      </c>
      <c r="E17">
        <v>0</v>
      </c>
      <c r="F17">
        <v>0.03687876</v>
      </c>
      <c r="G17">
        <v>0.056422959999999994</v>
      </c>
      <c r="H17">
        <v>0</v>
      </c>
      <c r="I17" t="s">
        <v>7</v>
      </c>
      <c r="J17">
        <v>0.02102001</v>
      </c>
      <c r="K17">
        <v>0.02363067</v>
      </c>
      <c r="L17">
        <v>0.025931590000000004</v>
      </c>
      <c r="M17">
        <v>0.5482845799999999</v>
      </c>
      <c r="N17">
        <v>0</v>
      </c>
      <c r="O17">
        <v>0.04232523</v>
      </c>
      <c r="P17">
        <v>0.011746790000000002</v>
      </c>
      <c r="Q17">
        <v>0.03522932</v>
      </c>
    </row>
    <row r="18" spans="2:17" ht="12.75">
      <c r="B18" s="6">
        <v>20</v>
      </c>
      <c r="C18">
        <v>0.14846542000000001</v>
      </c>
      <c r="D18">
        <v>0.0315208</v>
      </c>
      <c r="E18">
        <v>0.05571883</v>
      </c>
      <c r="F18">
        <v>0.03048992</v>
      </c>
      <c r="G18">
        <v>0.010204399999999999</v>
      </c>
      <c r="H18">
        <v>0</v>
      </c>
      <c r="I18">
        <v>0.0027211199999999996</v>
      </c>
      <c r="J18">
        <v>0.06153534000000001</v>
      </c>
      <c r="K18">
        <v>0</v>
      </c>
      <c r="L18">
        <v>0.1250955</v>
      </c>
      <c r="M18">
        <v>0.5698262600000001</v>
      </c>
      <c r="N18">
        <v>0.0067272899999999995</v>
      </c>
      <c r="O18">
        <v>0.0256791</v>
      </c>
      <c r="P18">
        <v>0.0052264600000000005</v>
      </c>
      <c r="Q18">
        <v>0.04860716</v>
      </c>
    </row>
    <row r="19" spans="2:17" ht="12.75">
      <c r="B19" s="6">
        <v>22</v>
      </c>
      <c r="C19">
        <v>0.19479847</v>
      </c>
      <c r="D19">
        <v>0.02073837</v>
      </c>
      <c r="E19">
        <v>0</v>
      </c>
      <c r="F19">
        <v>0.022511130000000004</v>
      </c>
      <c r="G19">
        <v>0.03020995</v>
      </c>
      <c r="H19">
        <v>0.0025445900000000002</v>
      </c>
      <c r="I19">
        <v>0.00121759</v>
      </c>
      <c r="J19">
        <v>0</v>
      </c>
      <c r="K19">
        <v>0.02264204</v>
      </c>
      <c r="L19">
        <v>0.07005514</v>
      </c>
      <c r="M19">
        <v>0.61462224</v>
      </c>
      <c r="N19">
        <v>0.0102316</v>
      </c>
      <c r="O19">
        <v>0.031868560000000004</v>
      </c>
      <c r="P19">
        <v>0</v>
      </c>
      <c r="Q19">
        <v>0.008369419999999999</v>
      </c>
    </row>
    <row r="20" spans="2:17" ht="12.75">
      <c r="B20" s="6">
        <v>24</v>
      </c>
      <c r="C20">
        <v>0.18049325000000002</v>
      </c>
      <c r="D20">
        <v>0</v>
      </c>
      <c r="E20">
        <v>0.042005890000000004</v>
      </c>
      <c r="F20">
        <v>0.035730609999999996</v>
      </c>
      <c r="G20">
        <v>0.03455046</v>
      </c>
      <c r="H20">
        <v>0</v>
      </c>
      <c r="I20">
        <v>0</v>
      </c>
      <c r="J20">
        <v>0.052458790000000005</v>
      </c>
      <c r="K20">
        <v>0</v>
      </c>
      <c r="L20">
        <v>0.04336728</v>
      </c>
      <c r="M20">
        <v>0.4138844199999999</v>
      </c>
      <c r="N20">
        <v>0</v>
      </c>
      <c r="O20">
        <v>0</v>
      </c>
      <c r="P20">
        <v>0</v>
      </c>
      <c r="Q20">
        <v>0.01171773</v>
      </c>
    </row>
    <row r="21" spans="2:17" ht="12.75">
      <c r="B21" s="6">
        <v>26</v>
      </c>
      <c r="C21">
        <v>0.25690594</v>
      </c>
      <c r="D21">
        <v>0.0334956</v>
      </c>
      <c r="E21">
        <v>0.03447108</v>
      </c>
      <c r="F21">
        <v>0.03653672</v>
      </c>
      <c r="G21">
        <v>0.03297477</v>
      </c>
      <c r="H21">
        <v>0.00116859</v>
      </c>
      <c r="I21">
        <v>0.00100832</v>
      </c>
      <c r="J21">
        <v>0.02981947</v>
      </c>
      <c r="K21">
        <v>0</v>
      </c>
      <c r="L21">
        <v>0.09830031</v>
      </c>
      <c r="M21">
        <v>0.53778274</v>
      </c>
      <c r="N21">
        <v>0</v>
      </c>
      <c r="O21">
        <v>0.03405975</v>
      </c>
      <c r="P21">
        <v>0</v>
      </c>
      <c r="Q21">
        <v>0.034581400000000005</v>
      </c>
    </row>
    <row r="22" spans="2:17" ht="12.75">
      <c r="B22" s="6">
        <v>28</v>
      </c>
      <c r="C22">
        <v>0.21955392</v>
      </c>
      <c r="D22">
        <v>0.06540256</v>
      </c>
      <c r="E22">
        <v>0.015417009999999998</v>
      </c>
      <c r="F22">
        <v>0.04668064999999999</v>
      </c>
      <c r="G22">
        <v>0.012615340000000001</v>
      </c>
      <c r="H22">
        <v>0.01284927</v>
      </c>
      <c r="I22">
        <v>0.00865721</v>
      </c>
      <c r="J22">
        <v>0.04047904999999999</v>
      </c>
      <c r="K22">
        <v>0.00464637</v>
      </c>
      <c r="L22">
        <v>0.09869067000000001</v>
      </c>
      <c r="M22">
        <v>0.6215620199999998</v>
      </c>
      <c r="N22">
        <v>0</v>
      </c>
      <c r="O22">
        <v>0</v>
      </c>
      <c r="P22">
        <v>0.006367300000000001</v>
      </c>
      <c r="Q22">
        <v>0</v>
      </c>
    </row>
    <row r="23" spans="2:17" ht="12.75">
      <c r="B23" s="6">
        <v>30</v>
      </c>
      <c r="C23">
        <v>0.21978171999999996</v>
      </c>
      <c r="D23">
        <v>0.05849622000000001</v>
      </c>
      <c r="E23">
        <v>0.08141045000000001</v>
      </c>
      <c r="F23">
        <v>0.039403469999999996</v>
      </c>
      <c r="G23">
        <v>0.09327751</v>
      </c>
      <c r="H23">
        <v>0</v>
      </c>
      <c r="I23">
        <v>0.0028229099999999997</v>
      </c>
      <c r="J23">
        <v>0.04647459</v>
      </c>
      <c r="K23">
        <v>0.0143698</v>
      </c>
      <c r="L23">
        <v>0.09495814000000001</v>
      </c>
      <c r="M23">
        <v>0.6110908099999999</v>
      </c>
      <c r="N23">
        <v>0.01130346</v>
      </c>
      <c r="O23">
        <v>0</v>
      </c>
      <c r="P23">
        <v>0.00373661</v>
      </c>
      <c r="Q23">
        <v>0.030110360000000003</v>
      </c>
    </row>
    <row r="24" spans="2:17" ht="12.75">
      <c r="B24" s="6">
        <v>32</v>
      </c>
      <c r="C24">
        <v>0.22172988999999996</v>
      </c>
      <c r="D24">
        <v>0.02929463</v>
      </c>
      <c r="E24">
        <v>0.020269429999999998</v>
      </c>
      <c r="F24" t="s">
        <v>7</v>
      </c>
      <c r="G24">
        <v>0.0313672</v>
      </c>
      <c r="H24">
        <v>0.0053313100000000006</v>
      </c>
      <c r="I24">
        <v>0</v>
      </c>
      <c r="J24">
        <v>0</v>
      </c>
      <c r="K24">
        <v>0.00695143</v>
      </c>
      <c r="L24">
        <v>0.22306410999999998</v>
      </c>
      <c r="M24">
        <v>0.61928778</v>
      </c>
      <c r="N24">
        <v>0.00533329</v>
      </c>
      <c r="O24">
        <v>0.00432491</v>
      </c>
      <c r="P24">
        <v>0</v>
      </c>
      <c r="Q24">
        <v>0</v>
      </c>
    </row>
    <row r="25" spans="2:17" ht="12.75">
      <c r="B25" s="6">
        <v>34</v>
      </c>
      <c r="C25">
        <v>0.18120979</v>
      </c>
      <c r="D25">
        <v>0.11185521</v>
      </c>
      <c r="E25">
        <v>0.16032574000000002</v>
      </c>
      <c r="F25">
        <v>0.02948618</v>
      </c>
      <c r="G25">
        <v>0.03332442</v>
      </c>
      <c r="H25">
        <v>0.00232125</v>
      </c>
      <c r="I25">
        <v>0</v>
      </c>
      <c r="J25">
        <v>0.044482810000000005</v>
      </c>
      <c r="K25">
        <v>0</v>
      </c>
      <c r="L25">
        <v>0.07096805</v>
      </c>
      <c r="M25">
        <v>0.5473172199999999</v>
      </c>
      <c r="N25">
        <v>0</v>
      </c>
      <c r="O25">
        <v>0.013885149999999999</v>
      </c>
      <c r="P25">
        <v>0.00671702</v>
      </c>
      <c r="Q25">
        <v>0.03833404</v>
      </c>
    </row>
    <row r="26" spans="2:17" ht="12.75">
      <c r="B26" s="6">
        <v>36</v>
      </c>
      <c r="C26">
        <v>0.14646468</v>
      </c>
      <c r="D26">
        <v>0.08448641000000001</v>
      </c>
      <c r="E26">
        <v>0.10601539000000001</v>
      </c>
      <c r="F26">
        <v>0.038933209999999996</v>
      </c>
      <c r="G26">
        <v>0.01580061</v>
      </c>
      <c r="H26">
        <v>0</v>
      </c>
      <c r="I26">
        <v>0.0099489</v>
      </c>
      <c r="J26">
        <v>0.04463637</v>
      </c>
      <c r="K26">
        <v>0</v>
      </c>
      <c r="L26">
        <v>0.06521431</v>
      </c>
      <c r="M26">
        <v>0.5666649399999999</v>
      </c>
      <c r="N26">
        <v>0</v>
      </c>
      <c r="O26">
        <v>0.007122</v>
      </c>
      <c r="P26">
        <v>0</v>
      </c>
      <c r="Q26">
        <v>0.02444562</v>
      </c>
    </row>
    <row r="27" spans="2:17" ht="13.5" thickBot="1">
      <c r="B27" s="7">
        <v>38</v>
      </c>
      <c r="C27">
        <v>0.08225339</v>
      </c>
      <c r="D27">
        <v>0.02628193</v>
      </c>
      <c r="E27">
        <v>0.04770766</v>
      </c>
      <c r="F27">
        <v>0.05504543</v>
      </c>
      <c r="G27">
        <v>0.02638201</v>
      </c>
      <c r="H27">
        <v>0</v>
      </c>
      <c r="I27">
        <v>0.0026431299999999996</v>
      </c>
      <c r="J27">
        <v>0.02594698</v>
      </c>
      <c r="K27">
        <v>0.00605332</v>
      </c>
      <c r="L27">
        <v>0.08520135000000001</v>
      </c>
      <c r="M27">
        <v>0.51034252</v>
      </c>
      <c r="N27">
        <v>0.011456540000000001</v>
      </c>
      <c r="O27">
        <v>0.02356255</v>
      </c>
      <c r="P27">
        <v>0.00579207</v>
      </c>
      <c r="Q27">
        <v>0.04127918</v>
      </c>
    </row>
    <row r="28" spans="2:17" ht="12.75">
      <c r="B28" s="15" t="s">
        <v>1</v>
      </c>
      <c r="C28" s="8">
        <f>AVERAGE(C8:C27)</f>
        <v>0.19559202549999996</v>
      </c>
      <c r="D28" s="9">
        <f aca="true" t="shared" si="0" ref="D28:Q28">AVERAGE(D8:D27)</f>
        <v>0.056730781052631574</v>
      </c>
      <c r="E28" s="9">
        <f t="shared" si="0"/>
        <v>0.042954713000000005</v>
      </c>
      <c r="F28" s="9">
        <f t="shared" si="0"/>
        <v>0.03735342578947368</v>
      </c>
      <c r="G28" s="9">
        <f t="shared" si="0"/>
        <v>0.037732102000000003</v>
      </c>
      <c r="H28" s="9">
        <f t="shared" si="0"/>
        <v>0.0057023484210526314</v>
      </c>
      <c r="I28" s="9">
        <f t="shared" si="0"/>
        <v>0.003640957368421052</v>
      </c>
      <c r="J28" s="9">
        <f t="shared" si="0"/>
        <v>0.029782457499999998</v>
      </c>
      <c r="K28" s="9">
        <f t="shared" si="0"/>
        <v>0.010081112</v>
      </c>
      <c r="L28" s="9">
        <f t="shared" si="0"/>
        <v>0.08606594549999999</v>
      </c>
      <c r="M28" s="9">
        <f t="shared" si="0"/>
        <v>0.575225044</v>
      </c>
      <c r="N28" s="9">
        <f t="shared" si="0"/>
        <v>0.003039395789473684</v>
      </c>
      <c r="O28" s="9">
        <f t="shared" si="0"/>
        <v>0.011225195999999998</v>
      </c>
      <c r="P28" s="9">
        <f t="shared" si="0"/>
        <v>0.00351843</v>
      </c>
      <c r="Q28" s="10">
        <f t="shared" si="0"/>
        <v>0.029419261999999995</v>
      </c>
    </row>
    <row r="29" spans="2:17" ht="13.5" thickBot="1">
      <c r="B29" s="16" t="s">
        <v>2</v>
      </c>
      <c r="C29" s="11">
        <f>STDEV(C8:C27)</f>
        <v>0.04051712079120708</v>
      </c>
      <c r="D29" s="12">
        <f aca="true" t="shared" si="1" ref="D29:Q29">STDEV(D8:D27)</f>
        <v>0.08200190722279153</v>
      </c>
      <c r="E29" s="12">
        <f t="shared" si="1"/>
        <v>0.04065267078544975</v>
      </c>
      <c r="F29" s="12">
        <f t="shared" si="1"/>
        <v>0.014925589827407297</v>
      </c>
      <c r="G29" s="12">
        <f t="shared" si="1"/>
        <v>0.020871510493941033</v>
      </c>
      <c r="H29" s="12">
        <f t="shared" si="1"/>
        <v>0.008168293353152695</v>
      </c>
      <c r="I29" s="12">
        <f t="shared" si="1"/>
        <v>0.005387887720002506</v>
      </c>
      <c r="J29" s="12">
        <f t="shared" si="1"/>
        <v>0.020568337144232632</v>
      </c>
      <c r="K29" s="12">
        <f t="shared" si="1"/>
        <v>0.01025631007584604</v>
      </c>
      <c r="L29" s="12">
        <f t="shared" si="1"/>
        <v>0.04633939224016288</v>
      </c>
      <c r="M29" s="12">
        <f t="shared" si="1"/>
        <v>0.05592185966783249</v>
      </c>
      <c r="N29" s="12">
        <f t="shared" si="1"/>
        <v>0.004690648602539259</v>
      </c>
      <c r="O29" s="12">
        <f t="shared" si="1"/>
        <v>0.01378535304521907</v>
      </c>
      <c r="P29" s="12">
        <f t="shared" si="1"/>
        <v>0.004027998205997889</v>
      </c>
      <c r="Q29" s="13">
        <f t="shared" si="1"/>
        <v>0.017051843520421276</v>
      </c>
    </row>
    <row r="30" spans="4:30" ht="12.75">
      <c r="D30" s="1"/>
      <c r="F30" s="1"/>
      <c r="H30" s="1"/>
      <c r="L30" s="1"/>
      <c r="P30" s="1"/>
      <c r="R30" s="1"/>
      <c r="T30" s="1"/>
      <c r="X30" s="1"/>
      <c r="Z30" s="1"/>
      <c r="AB30" s="1"/>
      <c r="AD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B31">
      <selection activeCell="N58" sqref="N58"/>
    </sheetView>
  </sheetViews>
  <sheetFormatPr defaultColWidth="9.140625" defaultRowHeight="12.75"/>
  <cols>
    <col min="1" max="1" width="20.57421875" style="19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15" t="s">
        <v>3</v>
      </c>
      <c r="B1" s="26">
        <v>40389</v>
      </c>
      <c r="C1" s="18"/>
      <c r="D1" s="18"/>
    </row>
    <row r="2" spans="1:2" ht="12.75">
      <c r="A2" s="25" t="s">
        <v>6</v>
      </c>
      <c r="B2" s="27" t="s">
        <v>8</v>
      </c>
    </row>
    <row r="3" spans="1:2" ht="13.5" thickBot="1">
      <c r="A3" s="25" t="s">
        <v>4</v>
      </c>
      <c r="B3" s="28">
        <v>146</v>
      </c>
    </row>
    <row r="4" spans="1:2" ht="13.5" thickBot="1">
      <c r="A4" s="16" t="s">
        <v>5</v>
      </c>
      <c r="B4" s="14" t="str">
        <f>IF(LEN($B$3)=1,$B$2&amp;"00"&amp;$B$3,IF(LEN($B$3)=2,$B$2&amp;"0"&amp;$B$3,$B$2&amp;$B$3))</f>
        <v>BM146</v>
      </c>
    </row>
    <row r="5" spans="1:2" ht="13.5" thickBot="1">
      <c r="A5" s="20"/>
      <c r="B5" s="21"/>
    </row>
    <row r="6" spans="1:2" s="24" customFormat="1" ht="14.25" thickBot="1" thickTop="1">
      <c r="A6" s="22"/>
      <c r="B6" s="23"/>
    </row>
    <row r="7" spans="1:17" s="3" customFormat="1" ht="13.5" thickBot="1">
      <c r="A7" s="17"/>
      <c r="B7" s="14" t="s">
        <v>0</v>
      </c>
      <c r="C7" s="4" t="str">
        <f>$B$4&amp;"99-1"</f>
        <v>BM14699-1</v>
      </c>
      <c r="D7" s="4" t="str">
        <f>$B$4&amp;"09-1"</f>
        <v>BM14609-1</v>
      </c>
      <c r="E7" s="4" t="str">
        <f>$B$4&amp;"09-2"</f>
        <v>BM14609-2</v>
      </c>
      <c r="F7" s="4" t="str">
        <f>$B$4&amp;"06-1"</f>
        <v>BM14606-1</v>
      </c>
      <c r="G7" s="4" t="str">
        <f>$B$4&amp;"06-2"</f>
        <v>BM14606-2</v>
      </c>
      <c r="H7" s="4" t="str">
        <f>$B$4&amp;"05-1"</f>
        <v>BM14605-1</v>
      </c>
      <c r="I7" s="4" t="str">
        <f>$B$4&amp;"05-2"</f>
        <v>BM14605-2</v>
      </c>
      <c r="J7" s="4" t="str">
        <f>$B$4&amp;"04-1"</f>
        <v>BM14604-1</v>
      </c>
      <c r="K7" s="4" t="str">
        <f>$B$4&amp;"04-2"</f>
        <v>BM14604-2</v>
      </c>
      <c r="L7" s="4" t="str">
        <f>$B$4&amp;"03-1"</f>
        <v>BM14603-1</v>
      </c>
      <c r="M7" s="4" t="str">
        <f>$B$4&amp;"03-2"</f>
        <v>BM14603-2</v>
      </c>
      <c r="N7" s="4" t="str">
        <f>$B$4&amp;"02-1"</f>
        <v>BM14602-1</v>
      </c>
      <c r="O7" s="4" t="str">
        <f>$B$4&amp;"02-2"</f>
        <v>BM14602-2</v>
      </c>
      <c r="P7" s="4" t="str">
        <f>$B$4&amp;"01-1"</f>
        <v>BM14601-1</v>
      </c>
      <c r="Q7" s="4" t="str">
        <f>$B$4&amp;"01-2"</f>
        <v>BM14601-2</v>
      </c>
    </row>
    <row r="8" spans="2:17" ht="12.75">
      <c r="B8" s="5">
        <v>0</v>
      </c>
      <c r="C8">
        <v>0.13081996</v>
      </c>
      <c r="D8">
        <v>0</v>
      </c>
      <c r="E8">
        <v>0</v>
      </c>
      <c r="F8">
        <v>0.00657786</v>
      </c>
      <c r="G8">
        <v>0</v>
      </c>
      <c r="H8">
        <v>0.06554718999999999</v>
      </c>
      <c r="I8">
        <v>0</v>
      </c>
      <c r="J8">
        <v>0</v>
      </c>
      <c r="K8">
        <v>0</v>
      </c>
      <c r="L8">
        <v>0</v>
      </c>
      <c r="M8">
        <v>0.01593577</v>
      </c>
      <c r="N8" t="s">
        <v>7</v>
      </c>
      <c r="O8">
        <v>0</v>
      </c>
      <c r="P8">
        <v>0</v>
      </c>
      <c r="Q8">
        <v>0</v>
      </c>
    </row>
    <row r="9" spans="2:19" ht="12.75">
      <c r="B9" s="6">
        <v>2</v>
      </c>
      <c r="C9">
        <v>0.05193134</v>
      </c>
      <c r="D9">
        <v>0.26526824</v>
      </c>
      <c r="E9">
        <v>0.07107448</v>
      </c>
      <c r="F9">
        <v>0</v>
      </c>
      <c r="G9">
        <v>0</v>
      </c>
      <c r="H9">
        <v>0.04739183999999999</v>
      </c>
      <c r="I9">
        <v>0</v>
      </c>
      <c r="J9">
        <v>0.12446704999999997</v>
      </c>
      <c r="K9">
        <v>0</v>
      </c>
      <c r="L9">
        <v>0</v>
      </c>
      <c r="M9">
        <v>0</v>
      </c>
      <c r="N9" t="s">
        <v>7</v>
      </c>
      <c r="O9">
        <v>0</v>
      </c>
      <c r="P9">
        <v>0</v>
      </c>
      <c r="Q9">
        <v>0.03456977</v>
      </c>
      <c r="S9" s="2"/>
    </row>
    <row r="10" spans="2:17" ht="12.75">
      <c r="B10" s="6">
        <v>4</v>
      </c>
      <c r="C10">
        <v>0.13913992</v>
      </c>
      <c r="D10">
        <v>0.22458975</v>
      </c>
      <c r="E10">
        <v>0.024649149999999998</v>
      </c>
      <c r="F10">
        <v>0.00710887</v>
      </c>
      <c r="G10">
        <v>0.00731005</v>
      </c>
      <c r="H10">
        <v>0</v>
      </c>
      <c r="I10">
        <v>0.017049039999999998</v>
      </c>
      <c r="J10">
        <v>0.03034025</v>
      </c>
      <c r="K10">
        <v>0</v>
      </c>
      <c r="L10">
        <v>0</v>
      </c>
      <c r="M10">
        <v>0.02212581</v>
      </c>
      <c r="N10" t="s">
        <v>7</v>
      </c>
      <c r="O10">
        <v>0</v>
      </c>
      <c r="P10">
        <v>0.02023443</v>
      </c>
      <c r="Q10">
        <v>0.00238519</v>
      </c>
    </row>
    <row r="11" spans="2:17" ht="12.75">
      <c r="B11" s="6">
        <v>6</v>
      </c>
      <c r="C11">
        <v>0.10371973</v>
      </c>
      <c r="D11">
        <v>0</v>
      </c>
      <c r="E11">
        <v>0.042784840000000005</v>
      </c>
      <c r="F11">
        <v>0</v>
      </c>
      <c r="G11">
        <v>0</v>
      </c>
      <c r="H11">
        <v>0</v>
      </c>
      <c r="I11">
        <v>0.01282587</v>
      </c>
      <c r="J11">
        <v>0</v>
      </c>
      <c r="K11">
        <v>0</v>
      </c>
      <c r="L11">
        <v>0</v>
      </c>
      <c r="M11">
        <v>0</v>
      </c>
      <c r="N11" t="s">
        <v>7</v>
      </c>
      <c r="O11">
        <v>0</v>
      </c>
      <c r="P11">
        <v>0.01158086</v>
      </c>
      <c r="Q11">
        <v>0.02095936</v>
      </c>
    </row>
    <row r="12" spans="2:17" ht="12.75">
      <c r="B12" s="6">
        <v>8</v>
      </c>
      <c r="C12">
        <v>0.15806505999999998</v>
      </c>
      <c r="D12">
        <v>0.48900847</v>
      </c>
      <c r="E12">
        <v>0.046173950000000005</v>
      </c>
      <c r="F12">
        <v>0.00140737</v>
      </c>
      <c r="G12" t="s">
        <v>7</v>
      </c>
      <c r="H12">
        <v>0</v>
      </c>
      <c r="I12">
        <v>0.00382518</v>
      </c>
      <c r="J12">
        <v>0.01289776</v>
      </c>
      <c r="K12">
        <v>0.02263922</v>
      </c>
      <c r="L12">
        <v>0.036270220000000006</v>
      </c>
      <c r="M12">
        <v>0.01145776</v>
      </c>
      <c r="N12" t="s">
        <v>7</v>
      </c>
      <c r="O12">
        <v>0</v>
      </c>
      <c r="P12">
        <v>0</v>
      </c>
      <c r="Q12">
        <v>0.01399512</v>
      </c>
    </row>
    <row r="13" spans="2:17" ht="12.75">
      <c r="B13" s="6">
        <v>10</v>
      </c>
      <c r="C13">
        <v>0.09795574999999998</v>
      </c>
      <c r="D13">
        <v>0.12669698</v>
      </c>
      <c r="E13">
        <v>0.06707166999999999</v>
      </c>
      <c r="F13">
        <v>0.00258983</v>
      </c>
      <c r="G13">
        <v>0</v>
      </c>
      <c r="H13">
        <v>0.056446659999999996</v>
      </c>
      <c r="I13">
        <v>0.01526169</v>
      </c>
      <c r="J13">
        <v>0.012445369999999999</v>
      </c>
      <c r="K13" t="s">
        <v>7</v>
      </c>
      <c r="L13">
        <v>0</v>
      </c>
      <c r="M13">
        <v>0</v>
      </c>
      <c r="N13" t="s">
        <v>7</v>
      </c>
      <c r="O13">
        <v>0</v>
      </c>
      <c r="P13">
        <v>0</v>
      </c>
      <c r="Q13">
        <v>0.015444999999999999</v>
      </c>
    </row>
    <row r="14" spans="2:17" ht="12.75">
      <c r="B14" s="6">
        <v>12</v>
      </c>
      <c r="C14">
        <v>0.06920863000000001</v>
      </c>
      <c r="D14">
        <v>0</v>
      </c>
      <c r="E14">
        <v>0.0076735</v>
      </c>
      <c r="F14">
        <v>0.0247915</v>
      </c>
      <c r="G14">
        <v>0</v>
      </c>
      <c r="H14">
        <v>0.02593233</v>
      </c>
      <c r="I14">
        <v>0.01130233</v>
      </c>
      <c r="J14">
        <v>0.00935321</v>
      </c>
      <c r="K14">
        <v>0</v>
      </c>
      <c r="L14">
        <v>0</v>
      </c>
      <c r="M14">
        <v>0.01693766</v>
      </c>
      <c r="N14" t="s">
        <v>7</v>
      </c>
      <c r="O14">
        <v>0.00229665</v>
      </c>
      <c r="P14">
        <v>0.0023196</v>
      </c>
      <c r="Q14">
        <v>0.007412450000000001</v>
      </c>
    </row>
    <row r="15" spans="2:17" ht="12.75">
      <c r="B15" s="6">
        <v>14</v>
      </c>
      <c r="C15">
        <v>0.11647678000000002</v>
      </c>
      <c r="D15">
        <v>0.14067751</v>
      </c>
      <c r="E15">
        <v>0.05925463</v>
      </c>
      <c r="F15">
        <v>0</v>
      </c>
      <c r="G15">
        <v>0</v>
      </c>
      <c r="H15">
        <v>0</v>
      </c>
      <c r="I15">
        <v>0</v>
      </c>
      <c r="J15">
        <v>0.10537587000000001</v>
      </c>
      <c r="K15">
        <v>0</v>
      </c>
      <c r="L15">
        <v>0</v>
      </c>
      <c r="M15">
        <v>0.012885589999999999</v>
      </c>
      <c r="N15" t="s">
        <v>7</v>
      </c>
      <c r="O15">
        <v>0</v>
      </c>
      <c r="P15">
        <v>0.012641900000000001</v>
      </c>
      <c r="Q15">
        <v>0.047661199999999994</v>
      </c>
    </row>
    <row r="16" spans="2:17" ht="12.75">
      <c r="B16" s="6">
        <v>16</v>
      </c>
      <c r="C16">
        <v>0.14471748</v>
      </c>
      <c r="D16">
        <v>0.09865294</v>
      </c>
      <c r="E16">
        <v>0.027027239999999998</v>
      </c>
      <c r="F16">
        <v>0</v>
      </c>
      <c r="G16">
        <v>0</v>
      </c>
      <c r="H16">
        <v>0.12183311999999999</v>
      </c>
      <c r="I16">
        <v>0.0031484</v>
      </c>
      <c r="J16">
        <v>0.06682187</v>
      </c>
      <c r="K16">
        <v>0.0337222</v>
      </c>
      <c r="L16">
        <v>0</v>
      </c>
      <c r="M16">
        <v>0</v>
      </c>
      <c r="N16" t="s">
        <v>7</v>
      </c>
      <c r="O16">
        <v>0</v>
      </c>
      <c r="P16">
        <v>0</v>
      </c>
      <c r="Q16">
        <v>0.00557555</v>
      </c>
    </row>
    <row r="17" spans="2:17" ht="12.75">
      <c r="B17" s="6">
        <v>18</v>
      </c>
      <c r="C17">
        <v>0.13796307</v>
      </c>
      <c r="D17">
        <v>0.03489525</v>
      </c>
      <c r="E17">
        <v>0.03266413</v>
      </c>
      <c r="F17">
        <v>0.00900356</v>
      </c>
      <c r="G17">
        <v>0</v>
      </c>
      <c r="H17">
        <v>0.10021430000000002</v>
      </c>
      <c r="I17">
        <v>0</v>
      </c>
      <c r="J17">
        <v>0.07800039</v>
      </c>
      <c r="K17">
        <v>0</v>
      </c>
      <c r="L17" t="s">
        <v>7</v>
      </c>
      <c r="M17">
        <v>0.011952250000000001</v>
      </c>
      <c r="N17" t="s">
        <v>7</v>
      </c>
      <c r="O17">
        <v>0</v>
      </c>
      <c r="P17">
        <v>0</v>
      </c>
      <c r="Q17">
        <v>0.045719699999999995</v>
      </c>
    </row>
    <row r="18" spans="2:17" ht="12.75">
      <c r="B18" s="6">
        <v>20</v>
      </c>
      <c r="C18">
        <v>0.18025263</v>
      </c>
      <c r="D18">
        <v>0.12660603</v>
      </c>
      <c r="E18">
        <v>0.045715889999999995</v>
      </c>
      <c r="F18">
        <v>0.00871883</v>
      </c>
      <c r="G18">
        <v>0</v>
      </c>
      <c r="H18">
        <v>0.03780128</v>
      </c>
      <c r="I18">
        <v>0</v>
      </c>
      <c r="J18">
        <v>0.02146899</v>
      </c>
      <c r="K18">
        <v>0.020726269999999998</v>
      </c>
      <c r="L18">
        <v>0</v>
      </c>
      <c r="M18">
        <v>0.010922129999999999</v>
      </c>
      <c r="N18" t="s">
        <v>7</v>
      </c>
      <c r="O18" t="s">
        <v>7</v>
      </c>
      <c r="P18">
        <v>0.00595942</v>
      </c>
      <c r="Q18">
        <v>0.01192053</v>
      </c>
    </row>
    <row r="19" spans="2:17" ht="12.75">
      <c r="B19" s="6">
        <v>22</v>
      </c>
      <c r="C19">
        <v>0.14122893</v>
      </c>
      <c r="D19">
        <v>0.12968427999999999</v>
      </c>
      <c r="E19">
        <v>0.06508945</v>
      </c>
      <c r="F19">
        <v>0</v>
      </c>
      <c r="G19">
        <v>0</v>
      </c>
      <c r="H19">
        <v>0.09029322</v>
      </c>
      <c r="I19">
        <v>0.00840081</v>
      </c>
      <c r="J19">
        <v>0.06619654</v>
      </c>
      <c r="K19">
        <v>0.00680096</v>
      </c>
      <c r="L19">
        <v>0</v>
      </c>
      <c r="M19">
        <v>0.02112107</v>
      </c>
      <c r="N19" t="s">
        <v>7</v>
      </c>
      <c r="O19">
        <v>0</v>
      </c>
      <c r="P19">
        <v>0.0232816</v>
      </c>
      <c r="Q19">
        <v>0.01746322</v>
      </c>
    </row>
    <row r="20" spans="2:17" ht="12.75">
      <c r="B20" s="6">
        <v>24</v>
      </c>
      <c r="C20">
        <v>0.10751400000000001</v>
      </c>
      <c r="D20">
        <v>0.20926726</v>
      </c>
      <c r="E20">
        <v>0.04651236</v>
      </c>
      <c r="F20" t="s">
        <v>7</v>
      </c>
      <c r="G20">
        <v>0.00727357</v>
      </c>
      <c r="H20">
        <v>0.09429134999999997</v>
      </c>
      <c r="I20">
        <v>0.02310504</v>
      </c>
      <c r="J20">
        <v>0</v>
      </c>
      <c r="K20">
        <v>0</v>
      </c>
      <c r="L20">
        <v>0</v>
      </c>
      <c r="M20">
        <v>0.0041501</v>
      </c>
      <c r="N20" t="s">
        <v>7</v>
      </c>
      <c r="O20">
        <v>0.01136339</v>
      </c>
      <c r="P20">
        <v>0.021986669999999996</v>
      </c>
      <c r="Q20" t="s">
        <v>7</v>
      </c>
    </row>
    <row r="21" spans="2:17" ht="12.75">
      <c r="B21" s="6">
        <v>26</v>
      </c>
      <c r="C21">
        <v>0.11192306999999999</v>
      </c>
      <c r="D21">
        <v>0.07665664</v>
      </c>
      <c r="E21">
        <v>0.0037895</v>
      </c>
      <c r="F21">
        <v>0.00904544</v>
      </c>
      <c r="G21">
        <v>0.00340267</v>
      </c>
      <c r="H21">
        <v>0.10033595</v>
      </c>
      <c r="I21">
        <v>0.03305821</v>
      </c>
      <c r="J21">
        <v>0.07415738999999999</v>
      </c>
      <c r="K21">
        <v>0</v>
      </c>
      <c r="L21">
        <v>0</v>
      </c>
      <c r="M21">
        <v>0.00111864</v>
      </c>
      <c r="N21" t="s">
        <v>7</v>
      </c>
      <c r="O21">
        <v>0</v>
      </c>
      <c r="P21">
        <v>0.05172157</v>
      </c>
      <c r="Q21">
        <v>0.03250569</v>
      </c>
    </row>
    <row r="22" spans="2:17" ht="12.75">
      <c r="B22" s="6">
        <v>28</v>
      </c>
      <c r="C22">
        <v>0.15808930999999998</v>
      </c>
      <c r="D22">
        <v>0.24956165</v>
      </c>
      <c r="E22">
        <v>0.06278423</v>
      </c>
      <c r="F22">
        <v>0.00323345</v>
      </c>
      <c r="G22">
        <v>0</v>
      </c>
      <c r="H22">
        <v>0.10266799</v>
      </c>
      <c r="I22">
        <v>0.00547313</v>
      </c>
      <c r="J22">
        <v>0.020195780000000003</v>
      </c>
      <c r="K22">
        <v>0</v>
      </c>
      <c r="L22">
        <v>0</v>
      </c>
      <c r="M22">
        <v>0</v>
      </c>
      <c r="N22" t="s">
        <v>7</v>
      </c>
      <c r="O22">
        <v>0</v>
      </c>
      <c r="P22">
        <v>0.00129338</v>
      </c>
      <c r="Q22">
        <v>0.00823372</v>
      </c>
    </row>
    <row r="23" spans="2:17" ht="12.75">
      <c r="B23" s="6">
        <v>30</v>
      </c>
      <c r="C23">
        <v>0.13604555</v>
      </c>
      <c r="D23">
        <v>0.011997850000000001</v>
      </c>
      <c r="E23">
        <v>0.017843030000000003</v>
      </c>
      <c r="F23">
        <v>0.00551933</v>
      </c>
      <c r="G23">
        <v>0</v>
      </c>
      <c r="H23">
        <v>0</v>
      </c>
      <c r="I23">
        <v>0.01050334</v>
      </c>
      <c r="J23">
        <v>0.12558314</v>
      </c>
      <c r="K23">
        <v>0</v>
      </c>
      <c r="L23">
        <v>0</v>
      </c>
      <c r="M23">
        <v>0.0011626</v>
      </c>
      <c r="N23" t="s">
        <v>7</v>
      </c>
      <c r="O23">
        <v>0</v>
      </c>
      <c r="P23">
        <v>0.04777117</v>
      </c>
      <c r="Q23">
        <v>0</v>
      </c>
    </row>
    <row r="24" spans="2:17" ht="12.75">
      <c r="B24" s="6">
        <v>32</v>
      </c>
      <c r="C24">
        <v>0.14221441999999998</v>
      </c>
      <c r="D24">
        <v>0.18761889000000004</v>
      </c>
      <c r="E24">
        <v>0.042860579999999995</v>
      </c>
      <c r="F24">
        <v>0</v>
      </c>
      <c r="G24">
        <v>0.00112659</v>
      </c>
      <c r="H24">
        <v>0.10944295000000001</v>
      </c>
      <c r="I24">
        <v>0</v>
      </c>
      <c r="J24">
        <v>0</v>
      </c>
      <c r="K24">
        <v>0</v>
      </c>
      <c r="L24">
        <v>0</v>
      </c>
      <c r="M24">
        <v>0.04043283</v>
      </c>
      <c r="N24" t="s">
        <v>7</v>
      </c>
      <c r="O24">
        <v>0</v>
      </c>
      <c r="P24">
        <v>0.01089275</v>
      </c>
      <c r="Q24">
        <v>0.00952219</v>
      </c>
    </row>
    <row r="25" spans="2:17" ht="12.75">
      <c r="B25" s="6">
        <v>34</v>
      </c>
      <c r="C25">
        <v>0.13576512999999998</v>
      </c>
      <c r="D25">
        <v>0.26162319999999994</v>
      </c>
      <c r="E25">
        <v>0.047844950000000004</v>
      </c>
      <c r="F25">
        <v>0.01210935</v>
      </c>
      <c r="G25">
        <v>0.00126509</v>
      </c>
      <c r="H25">
        <v>0.15525478000000004</v>
      </c>
      <c r="I25">
        <v>0.010987760000000001</v>
      </c>
      <c r="J25">
        <v>0.01629535</v>
      </c>
      <c r="K25">
        <v>0</v>
      </c>
      <c r="L25">
        <v>0</v>
      </c>
      <c r="M25">
        <v>0.00132249</v>
      </c>
      <c r="N25" t="s">
        <v>7</v>
      </c>
      <c r="O25">
        <v>0</v>
      </c>
      <c r="P25">
        <v>0</v>
      </c>
      <c r="Q25">
        <v>0</v>
      </c>
    </row>
    <row r="26" spans="2:17" ht="12.75">
      <c r="B26" s="6">
        <v>36</v>
      </c>
      <c r="C26">
        <v>0.12891124999999998</v>
      </c>
      <c r="D26">
        <v>0.11725243999999999</v>
      </c>
      <c r="E26">
        <v>0</v>
      </c>
      <c r="F26">
        <v>0.00191025</v>
      </c>
      <c r="G26">
        <v>0.00425854</v>
      </c>
      <c r="H26">
        <v>0.08428638000000001</v>
      </c>
      <c r="I26">
        <v>0.006515590000000001</v>
      </c>
      <c r="J26">
        <v>0.03121134</v>
      </c>
      <c r="K26">
        <v>0.00355606</v>
      </c>
      <c r="L26">
        <v>0</v>
      </c>
      <c r="M26">
        <v>0.025223440000000003</v>
      </c>
      <c r="N26" t="s">
        <v>7</v>
      </c>
      <c r="O26">
        <v>0</v>
      </c>
      <c r="P26">
        <v>0.02418097</v>
      </c>
      <c r="Q26">
        <v>0.00406224</v>
      </c>
    </row>
    <row r="27" spans="2:17" ht="13.5" thickBot="1">
      <c r="B27" s="7">
        <v>38</v>
      </c>
      <c r="C27">
        <v>0.11347856000000002</v>
      </c>
      <c r="D27">
        <v>0.13119461999999998</v>
      </c>
      <c r="E27">
        <v>0.03364632</v>
      </c>
      <c r="F27">
        <v>0.010603620000000001</v>
      </c>
      <c r="G27">
        <v>0</v>
      </c>
      <c r="H27">
        <v>0.13267378999999999</v>
      </c>
      <c r="I27">
        <v>0.00713935</v>
      </c>
      <c r="J27">
        <v>0.13294189</v>
      </c>
      <c r="K27">
        <v>0.019650179999999996</v>
      </c>
      <c r="L27">
        <v>0</v>
      </c>
      <c r="M27">
        <v>0.016914940000000003</v>
      </c>
      <c r="N27" t="s">
        <v>7</v>
      </c>
      <c r="O27">
        <v>0</v>
      </c>
      <c r="P27">
        <v>0.03209179</v>
      </c>
      <c r="Q27">
        <v>0.00881407</v>
      </c>
    </row>
    <row r="28" spans="2:17" ht="12.75">
      <c r="B28" s="15" t="s">
        <v>1</v>
      </c>
      <c r="C28" s="8">
        <f aca="true" t="shared" si="0" ref="C28:Q28">AVERAGE(C8:C27)</f>
        <v>0.1252710285</v>
      </c>
      <c r="D28" s="9">
        <f t="shared" si="0"/>
        <v>0.14406259999999999</v>
      </c>
      <c r="E28" s="9">
        <f t="shared" si="0"/>
        <v>0.037222995</v>
      </c>
      <c r="F28" s="9">
        <f t="shared" si="0"/>
        <v>0.005401013684210527</v>
      </c>
      <c r="G28" s="9">
        <f t="shared" si="0"/>
        <v>0.0012966584210526316</v>
      </c>
      <c r="H28" s="9">
        <f t="shared" si="0"/>
        <v>0.0662206565</v>
      </c>
      <c r="I28" s="9">
        <f t="shared" si="0"/>
        <v>0.008429786999999998</v>
      </c>
      <c r="J28" s="9">
        <f t="shared" si="0"/>
        <v>0.0463876095</v>
      </c>
      <c r="K28" s="9">
        <f t="shared" si="0"/>
        <v>0.005636573157894737</v>
      </c>
      <c r="L28" s="9">
        <f t="shared" si="0"/>
        <v>0.0019089589473684214</v>
      </c>
      <c r="M28" s="9">
        <f t="shared" si="0"/>
        <v>0.010683154</v>
      </c>
      <c r="N28" s="9" t="e">
        <f t="shared" si="0"/>
        <v>#DIV/0!</v>
      </c>
      <c r="O28" s="9">
        <f t="shared" si="0"/>
        <v>0.0007189494736842104</v>
      </c>
      <c r="P28" s="9">
        <f t="shared" si="0"/>
        <v>0.0132978055</v>
      </c>
      <c r="Q28" s="10">
        <f t="shared" si="0"/>
        <v>0.015065526315789475</v>
      </c>
    </row>
    <row r="29" spans="2:17" ht="13.5" thickBot="1">
      <c r="B29" s="16" t="s">
        <v>2</v>
      </c>
      <c r="C29" s="11">
        <f aca="true" t="shared" si="1" ref="C29:Q29">STDEV(C8:C27)</f>
        <v>0.03005365477263481</v>
      </c>
      <c r="D29" s="12">
        <f t="shared" si="1"/>
        <v>0.11947199473984182</v>
      </c>
      <c r="E29" s="12">
        <f t="shared" si="1"/>
        <v>0.022710473879781</v>
      </c>
      <c r="F29" s="12">
        <f t="shared" si="1"/>
        <v>0.006260125466907556</v>
      </c>
      <c r="G29" s="12">
        <f t="shared" si="1"/>
        <v>0.0024378895379593827</v>
      </c>
      <c r="H29" s="12">
        <f t="shared" si="1"/>
        <v>0.04997518035404232</v>
      </c>
      <c r="I29" s="12">
        <f t="shared" si="1"/>
        <v>0.008798456603443883</v>
      </c>
      <c r="J29" s="12">
        <f t="shared" si="1"/>
        <v>0.04638105041989369</v>
      </c>
      <c r="K29" s="12">
        <f t="shared" si="1"/>
        <v>0.01032978254723585</v>
      </c>
      <c r="L29" s="12">
        <f t="shared" si="1"/>
        <v>0.008320959138946728</v>
      </c>
      <c r="M29" s="12">
        <f t="shared" si="1"/>
        <v>0.011078862363803852</v>
      </c>
      <c r="N29" s="12" t="e">
        <f t="shared" si="1"/>
        <v>#DIV/0!</v>
      </c>
      <c r="O29" s="12">
        <f t="shared" si="1"/>
        <v>0.002630804217409307</v>
      </c>
      <c r="P29" s="12">
        <f t="shared" si="1"/>
        <v>0.01610035614605906</v>
      </c>
      <c r="Q29" s="13">
        <f t="shared" si="1"/>
        <v>0.014844160276252372</v>
      </c>
    </row>
    <row r="30" spans="4:30" ht="12.75">
      <c r="D30" s="1"/>
      <c r="F30" s="1"/>
      <c r="H30" s="1"/>
      <c r="L30" s="1"/>
      <c r="P30" s="1"/>
      <c r="R30" s="1"/>
      <c r="T30" s="1"/>
      <c r="X30" s="1"/>
      <c r="Z30" s="1"/>
      <c r="AB30" s="1"/>
      <c r="AD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C31">
      <selection activeCell="C51" sqref="C51"/>
    </sheetView>
  </sheetViews>
  <sheetFormatPr defaultColWidth="9.140625" defaultRowHeight="12.75"/>
  <cols>
    <col min="1" max="1" width="20.57421875" style="19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15" t="s">
        <v>3</v>
      </c>
      <c r="B1" s="26">
        <v>40389</v>
      </c>
      <c r="C1" s="18"/>
      <c r="D1" s="18"/>
    </row>
    <row r="2" spans="1:2" ht="12.75">
      <c r="A2" s="25" t="s">
        <v>6</v>
      </c>
      <c r="B2" s="27" t="s">
        <v>8</v>
      </c>
    </row>
    <row r="3" spans="1:2" ht="13.5" thickBot="1">
      <c r="A3" s="25" t="s">
        <v>4</v>
      </c>
      <c r="B3" s="28">
        <v>147</v>
      </c>
    </row>
    <row r="4" spans="1:2" ht="13.5" thickBot="1">
      <c r="A4" s="16" t="s">
        <v>5</v>
      </c>
      <c r="B4" s="14" t="str">
        <f>IF(LEN($B$3)=1,$B$2&amp;"00"&amp;$B$3,IF(LEN($B$3)=2,$B$2&amp;"0"&amp;$B$3,$B$2&amp;$B$3))</f>
        <v>BM147</v>
      </c>
    </row>
    <row r="5" spans="1:2" ht="13.5" thickBot="1">
      <c r="A5" s="20"/>
      <c r="B5" s="21"/>
    </row>
    <row r="6" spans="1:2" s="24" customFormat="1" ht="14.25" thickBot="1" thickTop="1">
      <c r="A6" s="22"/>
      <c r="B6" s="23"/>
    </row>
    <row r="7" spans="1:17" s="3" customFormat="1" ht="13.5" thickBot="1">
      <c r="A7" s="17"/>
      <c r="B7" s="14" t="s">
        <v>0</v>
      </c>
      <c r="C7" s="4" t="str">
        <f>$B$4&amp;"99-1"</f>
        <v>BM14799-1</v>
      </c>
      <c r="D7" s="4" t="str">
        <f>$B$4&amp;"09-1"</f>
        <v>BM14709-1</v>
      </c>
      <c r="E7" s="4" t="str">
        <f>$B$4&amp;"09-2"</f>
        <v>BM14709-2</v>
      </c>
      <c r="F7" s="4" t="str">
        <f>$B$4&amp;"07-1"</f>
        <v>BM14707-1</v>
      </c>
      <c r="G7" s="4" t="str">
        <f>$B$4&amp;"07-2"</f>
        <v>BM14707-2</v>
      </c>
      <c r="H7" s="4" t="str">
        <f>$B$4&amp;"06-1"</f>
        <v>BM14706-1</v>
      </c>
      <c r="I7" s="4" t="str">
        <f>$B$4&amp;"06-2"</f>
        <v>BM14706-2</v>
      </c>
      <c r="J7" s="4" t="str">
        <f>$B$4&amp;"05-1"</f>
        <v>BM14705-1</v>
      </c>
      <c r="K7" s="4" t="str">
        <f>$B$4&amp;"05-2"</f>
        <v>BM14705-2</v>
      </c>
      <c r="L7" s="4" t="str">
        <f>$B$4&amp;"03-1"</f>
        <v>BM14703-1</v>
      </c>
      <c r="M7" s="4" t="str">
        <f>$B$4&amp;"03-2"</f>
        <v>BM14703-2</v>
      </c>
      <c r="N7" s="4" t="str">
        <f>$B$4&amp;"02-1"</f>
        <v>BM14702-1</v>
      </c>
      <c r="O7" s="4" t="str">
        <f>$B$4&amp;"02-2"</f>
        <v>BM14702-2</v>
      </c>
      <c r="P7" s="4" t="str">
        <f>$B$4&amp;"01-1"</f>
        <v>BM14701-1</v>
      </c>
      <c r="Q7" s="4" t="str">
        <f>$B$4&amp;"01-2"</f>
        <v>BM14701-2</v>
      </c>
    </row>
    <row r="8" spans="2:17" ht="12.75">
      <c r="B8" s="5">
        <v>0</v>
      </c>
      <c r="C8">
        <v>0</v>
      </c>
      <c r="D8">
        <v>0.1531643</v>
      </c>
      <c r="E8">
        <v>0.17262044</v>
      </c>
      <c r="F8">
        <v>0.07822596</v>
      </c>
      <c r="G8">
        <v>0.02242426</v>
      </c>
      <c r="H8">
        <v>0</v>
      </c>
      <c r="I8">
        <v>0</v>
      </c>
      <c r="J8">
        <v>0</v>
      </c>
      <c r="K8">
        <v>0</v>
      </c>
      <c r="L8">
        <v>0</v>
      </c>
      <c r="M8">
        <v>0.09937282000000001</v>
      </c>
      <c r="N8">
        <v>0.11128254</v>
      </c>
      <c r="O8">
        <v>0.03744174000000001</v>
      </c>
      <c r="P8">
        <v>0.09059352</v>
      </c>
      <c r="Q8">
        <v>0.00861142</v>
      </c>
    </row>
    <row r="9" spans="2:19" ht="12.75">
      <c r="B9" s="6">
        <v>2</v>
      </c>
      <c r="C9">
        <v>0.03987698</v>
      </c>
      <c r="D9">
        <v>0.18596784999999996</v>
      </c>
      <c r="E9">
        <v>0.04155922</v>
      </c>
      <c r="F9">
        <v>0.01844084</v>
      </c>
      <c r="G9">
        <v>0.01821822</v>
      </c>
      <c r="H9">
        <v>0.06450154000000001</v>
      </c>
      <c r="I9">
        <v>0.052337369999999994</v>
      </c>
      <c r="J9">
        <v>0.015484209999999998</v>
      </c>
      <c r="K9">
        <v>0</v>
      </c>
      <c r="L9">
        <v>0.01876578</v>
      </c>
      <c r="M9">
        <v>0.07921175</v>
      </c>
      <c r="N9">
        <v>0.04444596</v>
      </c>
      <c r="O9">
        <v>0.10007427999999999</v>
      </c>
      <c r="P9">
        <v>0.06018929</v>
      </c>
      <c r="Q9">
        <v>0.03462141999999999</v>
      </c>
      <c r="S9" s="2"/>
    </row>
    <row r="10" spans="2:17" ht="12.75">
      <c r="B10" s="6">
        <v>4</v>
      </c>
      <c r="C10">
        <v>0.038875799999999995</v>
      </c>
      <c r="D10">
        <v>0.07137272</v>
      </c>
      <c r="E10">
        <v>0.12585976999999998</v>
      </c>
      <c r="F10">
        <v>0.08627747</v>
      </c>
      <c r="G10">
        <v>0.01692782</v>
      </c>
      <c r="H10">
        <v>0.01178875</v>
      </c>
      <c r="I10">
        <v>0.017519220000000002</v>
      </c>
      <c r="J10">
        <v>0.14122327999999998</v>
      </c>
      <c r="K10">
        <v>0.0045267499999999995</v>
      </c>
      <c r="L10">
        <v>0</v>
      </c>
      <c r="M10">
        <v>0.06074048000000001</v>
      </c>
      <c r="N10">
        <v>0.01747852</v>
      </c>
      <c r="O10">
        <v>0.13693086</v>
      </c>
      <c r="P10">
        <v>0.05448506000000001</v>
      </c>
      <c r="Q10">
        <v>0.05047947999999999</v>
      </c>
    </row>
    <row r="11" spans="2:17" ht="12.75">
      <c r="B11" s="6">
        <v>6</v>
      </c>
      <c r="C11">
        <v>0.02720976</v>
      </c>
      <c r="D11">
        <v>0.08191738999999999</v>
      </c>
      <c r="E11">
        <v>0.14337844000000002</v>
      </c>
      <c r="F11">
        <v>0.03021958</v>
      </c>
      <c r="G11">
        <v>0.01039608</v>
      </c>
      <c r="H11">
        <v>0.052412280000000006</v>
      </c>
      <c r="I11">
        <v>0</v>
      </c>
      <c r="J11">
        <v>0.03021273</v>
      </c>
      <c r="K11">
        <v>0</v>
      </c>
      <c r="L11">
        <v>0.009322980000000002</v>
      </c>
      <c r="M11">
        <v>0.10427086999999999</v>
      </c>
      <c r="N11">
        <v>0.11714093</v>
      </c>
      <c r="O11">
        <v>0.14941063</v>
      </c>
      <c r="P11">
        <v>0</v>
      </c>
      <c r="Q11">
        <v>0.00479811</v>
      </c>
    </row>
    <row r="12" spans="2:17" ht="12.75">
      <c r="B12" s="6">
        <v>8</v>
      </c>
      <c r="C12">
        <v>0.04273403</v>
      </c>
      <c r="D12">
        <v>0.12760217999999998</v>
      </c>
      <c r="E12" t="s">
        <v>7</v>
      </c>
      <c r="F12">
        <v>0.04133275</v>
      </c>
      <c r="G12">
        <v>0.13647192</v>
      </c>
      <c r="H12">
        <v>0.042871179999999995</v>
      </c>
      <c r="I12">
        <v>0</v>
      </c>
      <c r="J12">
        <v>0.040952529999999994</v>
      </c>
      <c r="K12">
        <v>0.00581176</v>
      </c>
      <c r="L12">
        <v>0.00117177</v>
      </c>
      <c r="M12">
        <v>0.07370708</v>
      </c>
      <c r="N12">
        <v>0.10425362</v>
      </c>
      <c r="O12">
        <v>0.17479362</v>
      </c>
      <c r="P12">
        <v>0.025865319999999997</v>
      </c>
      <c r="Q12">
        <v>0.01295652</v>
      </c>
    </row>
    <row r="13" spans="2:17" ht="12.75">
      <c r="B13" s="6">
        <v>10</v>
      </c>
      <c r="C13">
        <v>0.03837027</v>
      </c>
      <c r="D13">
        <v>0.08276527</v>
      </c>
      <c r="E13">
        <v>0.041585040000000004</v>
      </c>
      <c r="F13">
        <v>0.0433138</v>
      </c>
      <c r="G13">
        <v>0.03952871</v>
      </c>
      <c r="H13">
        <v>0.043498159999999994</v>
      </c>
      <c r="I13">
        <v>0.02479895</v>
      </c>
      <c r="J13">
        <v>0.027428420000000002</v>
      </c>
      <c r="K13">
        <v>0</v>
      </c>
      <c r="L13">
        <v>0.01726428</v>
      </c>
      <c r="M13">
        <v>0.12283819</v>
      </c>
      <c r="N13">
        <v>0.017592299999999998</v>
      </c>
      <c r="O13">
        <v>0.09733671</v>
      </c>
      <c r="P13">
        <v>0.00289743</v>
      </c>
      <c r="Q13">
        <v>0.01757872</v>
      </c>
    </row>
    <row r="14" spans="2:17" ht="12.75">
      <c r="B14" s="6">
        <v>12</v>
      </c>
      <c r="C14">
        <v>0</v>
      </c>
      <c r="D14">
        <v>0.12034433000000001</v>
      </c>
      <c r="E14">
        <v>0.20628735</v>
      </c>
      <c r="F14">
        <v>0.03728304</v>
      </c>
      <c r="G14">
        <v>0.07276774000000001</v>
      </c>
      <c r="H14">
        <v>0.03766366</v>
      </c>
      <c r="I14">
        <v>0</v>
      </c>
      <c r="J14">
        <v>0</v>
      </c>
      <c r="K14">
        <v>0</v>
      </c>
      <c r="L14">
        <v>0.01571702</v>
      </c>
      <c r="M14">
        <v>0.05927531</v>
      </c>
      <c r="N14">
        <v>0.06745892</v>
      </c>
      <c r="O14">
        <v>0.02733617</v>
      </c>
      <c r="P14">
        <v>0.1009528</v>
      </c>
      <c r="Q14">
        <v>0.05222891</v>
      </c>
    </row>
    <row r="15" spans="2:17" ht="12.75">
      <c r="B15" s="6">
        <v>14</v>
      </c>
      <c r="C15">
        <v>0.10205996999999999</v>
      </c>
      <c r="D15">
        <v>0.14995605</v>
      </c>
      <c r="E15">
        <v>0.10402227</v>
      </c>
      <c r="F15">
        <v>0.0394296</v>
      </c>
      <c r="G15">
        <v>0.023734520000000002</v>
      </c>
      <c r="H15">
        <v>0</v>
      </c>
      <c r="I15">
        <v>0.033508949999999996</v>
      </c>
      <c r="J15">
        <v>0</v>
      </c>
      <c r="K15">
        <v>0</v>
      </c>
      <c r="L15">
        <v>0.006686630000000001</v>
      </c>
      <c r="M15">
        <v>0.04333337</v>
      </c>
      <c r="N15">
        <v>0.08174235</v>
      </c>
      <c r="O15">
        <v>0.14356368</v>
      </c>
      <c r="P15">
        <v>0.01042854</v>
      </c>
      <c r="Q15">
        <v>0.01786115</v>
      </c>
    </row>
    <row r="16" spans="2:17" ht="12.75">
      <c r="B16" s="6">
        <v>16</v>
      </c>
      <c r="C16">
        <v>0.04872978</v>
      </c>
      <c r="D16">
        <v>0.15246515</v>
      </c>
      <c r="E16">
        <v>0</v>
      </c>
      <c r="F16">
        <v>0.02034931</v>
      </c>
      <c r="G16">
        <v>0.02412335</v>
      </c>
      <c r="H16">
        <v>0.0166723</v>
      </c>
      <c r="I16">
        <v>0.01076322</v>
      </c>
      <c r="J16">
        <v>0.07167478999999999</v>
      </c>
      <c r="K16">
        <v>0</v>
      </c>
      <c r="L16">
        <v>0.025330619999999998</v>
      </c>
      <c r="M16">
        <v>0.03873493</v>
      </c>
      <c r="N16">
        <v>0</v>
      </c>
      <c r="O16">
        <v>0.20131685999999996</v>
      </c>
      <c r="P16">
        <v>0.05153118000000001</v>
      </c>
      <c r="Q16">
        <v>0.02589968</v>
      </c>
    </row>
    <row r="17" spans="2:17" ht="12.75">
      <c r="B17" s="6">
        <v>18</v>
      </c>
      <c r="C17">
        <v>0</v>
      </c>
      <c r="D17">
        <v>0.14589569000000002</v>
      </c>
      <c r="E17">
        <v>0.18741708</v>
      </c>
      <c r="F17">
        <v>0.049253719999999994</v>
      </c>
      <c r="G17">
        <v>0.04150665</v>
      </c>
      <c r="H17">
        <v>0.044306530000000004</v>
      </c>
      <c r="I17">
        <v>0.0479282</v>
      </c>
      <c r="J17">
        <v>0.06250153</v>
      </c>
      <c r="K17">
        <v>0</v>
      </c>
      <c r="L17">
        <v>0</v>
      </c>
      <c r="M17">
        <v>0.10213716</v>
      </c>
      <c r="N17">
        <v>0.07042583999999999</v>
      </c>
      <c r="O17">
        <v>0.10950998000000002</v>
      </c>
      <c r="P17">
        <v>0.04039189</v>
      </c>
      <c r="Q17">
        <v>0</v>
      </c>
    </row>
    <row r="18" spans="2:17" ht="12.75">
      <c r="B18" s="6">
        <v>20</v>
      </c>
      <c r="C18">
        <v>0.0558144</v>
      </c>
      <c r="D18">
        <v>0</v>
      </c>
      <c r="E18">
        <v>0.12649285</v>
      </c>
      <c r="F18" t="s">
        <v>7</v>
      </c>
      <c r="G18">
        <v>0.01108274</v>
      </c>
      <c r="H18">
        <v>0.08800300000000001</v>
      </c>
      <c r="I18" t="s">
        <v>7</v>
      </c>
      <c r="J18">
        <v>0.04040556</v>
      </c>
      <c r="K18">
        <v>0.00100009</v>
      </c>
      <c r="L18">
        <v>0.01378516</v>
      </c>
      <c r="M18">
        <v>0.00303871</v>
      </c>
      <c r="N18">
        <v>0.07857384</v>
      </c>
      <c r="O18">
        <v>0.16407539999999998</v>
      </c>
      <c r="P18">
        <v>0.06366588</v>
      </c>
      <c r="Q18">
        <v>0.005283929999999999</v>
      </c>
    </row>
    <row r="19" spans="2:17" ht="12.75">
      <c r="B19" s="6">
        <v>22</v>
      </c>
      <c r="C19">
        <v>0.05472198</v>
      </c>
      <c r="D19">
        <v>0.023903129999999998</v>
      </c>
      <c r="E19">
        <v>0.16826908999999998</v>
      </c>
      <c r="F19">
        <v>0.03791381</v>
      </c>
      <c r="G19">
        <v>0.03780718999999999</v>
      </c>
      <c r="H19">
        <v>0.0588097</v>
      </c>
      <c r="I19">
        <v>0.024216389999999997</v>
      </c>
      <c r="J19">
        <v>0.01832877</v>
      </c>
      <c r="K19">
        <v>0.00284907</v>
      </c>
      <c r="L19">
        <v>0.03340581</v>
      </c>
      <c r="M19">
        <v>0.07806466000000001</v>
      </c>
      <c r="N19">
        <v>0.06054528</v>
      </c>
      <c r="O19">
        <v>0.06302165</v>
      </c>
      <c r="P19">
        <v>0.01090911</v>
      </c>
      <c r="Q19">
        <v>0.015353149999999998</v>
      </c>
    </row>
    <row r="20" spans="2:17" ht="12.75">
      <c r="B20" s="6">
        <v>24</v>
      </c>
      <c r="C20">
        <v>0.07059439999999999</v>
      </c>
      <c r="D20">
        <v>0.16532112000000002</v>
      </c>
      <c r="E20">
        <v>0.13644444999999997</v>
      </c>
      <c r="F20">
        <v>0.08605856999999999</v>
      </c>
      <c r="G20">
        <v>0.11839565</v>
      </c>
      <c r="H20">
        <v>0.04601625</v>
      </c>
      <c r="I20">
        <v>0</v>
      </c>
      <c r="J20">
        <v>0.11327957</v>
      </c>
      <c r="K20">
        <v>0.0052228</v>
      </c>
      <c r="L20">
        <v>0</v>
      </c>
      <c r="M20">
        <v>0.05290056</v>
      </c>
      <c r="N20">
        <v>0.01784948</v>
      </c>
      <c r="O20">
        <v>0.07431116000000001</v>
      </c>
      <c r="P20">
        <v>0.03264727</v>
      </c>
      <c r="Q20">
        <v>0.021531409999999997</v>
      </c>
    </row>
    <row r="21" spans="2:17" ht="12.75">
      <c r="B21" s="6">
        <v>26</v>
      </c>
      <c r="C21">
        <v>0.050524389999999995</v>
      </c>
      <c r="D21">
        <v>0.12116204000000001</v>
      </c>
      <c r="E21">
        <v>0.14727616</v>
      </c>
      <c r="F21">
        <v>0.04760479000000001</v>
      </c>
      <c r="G21">
        <v>0.05873763999999999</v>
      </c>
      <c r="H21">
        <v>0.01620619</v>
      </c>
      <c r="I21">
        <v>0.08161638</v>
      </c>
      <c r="J21">
        <v>0.04543498</v>
      </c>
      <c r="K21">
        <v>0</v>
      </c>
      <c r="L21">
        <v>0.00812149</v>
      </c>
      <c r="M21">
        <v>0.07075817999999999</v>
      </c>
      <c r="N21">
        <v>0.04012237</v>
      </c>
      <c r="O21">
        <v>0.10872983</v>
      </c>
      <c r="P21">
        <v>0.02767422</v>
      </c>
      <c r="Q21">
        <v>0.0214792</v>
      </c>
    </row>
    <row r="22" spans="2:17" ht="12.75">
      <c r="B22" s="6">
        <v>28</v>
      </c>
      <c r="C22">
        <v>0.06341521</v>
      </c>
      <c r="D22">
        <v>0.15776827</v>
      </c>
      <c r="E22">
        <v>0.22797277</v>
      </c>
      <c r="F22">
        <v>0.03609346</v>
      </c>
      <c r="G22">
        <v>0.03618799</v>
      </c>
      <c r="H22">
        <v>0.09539502999999999</v>
      </c>
      <c r="I22">
        <v>0.032290910000000006</v>
      </c>
      <c r="J22">
        <v>0.08910671</v>
      </c>
      <c r="K22">
        <v>0.00105596</v>
      </c>
      <c r="L22">
        <v>0.028784220000000003</v>
      </c>
      <c r="M22">
        <v>0.07324781999999999</v>
      </c>
      <c r="N22">
        <v>0.038351569999999995</v>
      </c>
      <c r="O22">
        <v>0.11714992</v>
      </c>
      <c r="P22">
        <v>0</v>
      </c>
      <c r="Q22">
        <v>0.02500549</v>
      </c>
    </row>
    <row r="23" spans="2:17" ht="12.75">
      <c r="B23" s="6">
        <v>30</v>
      </c>
      <c r="C23">
        <v>0.05462432</v>
      </c>
      <c r="D23">
        <v>0.16777666</v>
      </c>
      <c r="E23">
        <v>0.17497298</v>
      </c>
      <c r="F23">
        <v>0.04936561</v>
      </c>
      <c r="G23">
        <v>0.02382246</v>
      </c>
      <c r="H23">
        <v>0.048166730000000005</v>
      </c>
      <c r="I23">
        <v>0</v>
      </c>
      <c r="J23">
        <v>0.05048470999999999</v>
      </c>
      <c r="K23">
        <v>0</v>
      </c>
      <c r="L23">
        <v>0</v>
      </c>
      <c r="M23">
        <v>0.08783625</v>
      </c>
      <c r="N23">
        <v>0.05260098</v>
      </c>
      <c r="O23">
        <v>0.12673283999999999</v>
      </c>
      <c r="P23">
        <v>0.05232871</v>
      </c>
      <c r="Q23">
        <v>0.00365799</v>
      </c>
    </row>
    <row r="24" spans="2:17" ht="12.75">
      <c r="B24" s="6">
        <v>32</v>
      </c>
      <c r="C24">
        <v>0.03174399</v>
      </c>
      <c r="D24">
        <v>0.11665538</v>
      </c>
      <c r="E24">
        <v>0.20438194</v>
      </c>
      <c r="F24">
        <v>0.03402478</v>
      </c>
      <c r="G24">
        <v>0.0097845</v>
      </c>
      <c r="H24" t="s">
        <v>7</v>
      </c>
      <c r="I24">
        <v>0.01075605</v>
      </c>
      <c r="J24">
        <v>0.02496669</v>
      </c>
      <c r="K24" t="s">
        <v>7</v>
      </c>
      <c r="L24">
        <v>0.01347551</v>
      </c>
      <c r="M24">
        <v>0.04389024999999999</v>
      </c>
      <c r="N24">
        <v>0.11711502000000001</v>
      </c>
      <c r="O24">
        <v>0.10815813</v>
      </c>
      <c r="P24">
        <v>0.054541049999999994</v>
      </c>
      <c r="Q24">
        <v>0.01891538</v>
      </c>
    </row>
    <row r="25" spans="2:17" ht="12.75">
      <c r="B25" s="6">
        <v>34</v>
      </c>
      <c r="C25">
        <v>0.07151483999999998</v>
      </c>
      <c r="D25">
        <v>0.16097764999999997</v>
      </c>
      <c r="E25">
        <v>0.17808045</v>
      </c>
      <c r="F25">
        <v>0.05017857</v>
      </c>
      <c r="G25">
        <v>0.02858388</v>
      </c>
      <c r="H25">
        <v>0.060620860000000006</v>
      </c>
      <c r="I25">
        <v>0.10079898000000001</v>
      </c>
      <c r="J25">
        <v>0.02949138</v>
      </c>
      <c r="K25">
        <v>0</v>
      </c>
      <c r="L25">
        <v>0.02681916</v>
      </c>
      <c r="M25">
        <v>0.08221206</v>
      </c>
      <c r="N25">
        <v>0.10056758999999998</v>
      </c>
      <c r="O25">
        <v>0.11750284</v>
      </c>
      <c r="P25">
        <v>0.03332419</v>
      </c>
      <c r="Q25">
        <v>0.02098788</v>
      </c>
    </row>
    <row r="26" spans="2:17" ht="12.75">
      <c r="B26" s="6">
        <v>36</v>
      </c>
      <c r="C26">
        <v>0.03621013</v>
      </c>
      <c r="D26">
        <v>0.19159549999999997</v>
      </c>
      <c r="E26">
        <v>0.15237097</v>
      </c>
      <c r="F26">
        <v>0.03647499</v>
      </c>
      <c r="G26">
        <v>0.05027895</v>
      </c>
      <c r="H26">
        <v>0.01565946</v>
      </c>
      <c r="I26">
        <v>0.030517930000000002</v>
      </c>
      <c r="J26">
        <v>0.06466068999999999</v>
      </c>
      <c r="K26">
        <v>0</v>
      </c>
      <c r="L26">
        <v>0.01787234</v>
      </c>
      <c r="M26">
        <v>0.05154325</v>
      </c>
      <c r="N26">
        <v>0.02979451</v>
      </c>
      <c r="O26">
        <v>0.10126182</v>
      </c>
      <c r="P26">
        <v>0.03150489</v>
      </c>
      <c r="Q26">
        <v>0</v>
      </c>
    </row>
    <row r="27" spans="2:17" ht="13.5" thickBot="1">
      <c r="B27" s="7">
        <v>38</v>
      </c>
      <c r="C27">
        <v>0.05686158000000001</v>
      </c>
      <c r="D27">
        <v>0.056522909999999996</v>
      </c>
      <c r="E27">
        <v>0.14642643000000002</v>
      </c>
      <c r="F27">
        <v>0.0335278</v>
      </c>
      <c r="G27">
        <v>0.026571810000000005</v>
      </c>
      <c r="H27">
        <v>0.06073438</v>
      </c>
      <c r="I27">
        <v>0.01587295</v>
      </c>
      <c r="J27">
        <v>0.05727807</v>
      </c>
      <c r="K27">
        <v>0.0051522</v>
      </c>
      <c r="L27">
        <v>0.01933526</v>
      </c>
      <c r="M27">
        <v>0.04715841</v>
      </c>
      <c r="N27">
        <v>0.041718040000000005</v>
      </c>
      <c r="O27">
        <v>0.14581822000000003</v>
      </c>
      <c r="P27">
        <v>0.0412311</v>
      </c>
      <c r="Q27">
        <v>0.0070979300000000006</v>
      </c>
    </row>
    <row r="28" spans="2:17" ht="12.75">
      <c r="B28" s="15" t="s">
        <v>1</v>
      </c>
      <c r="C28" s="8">
        <f aca="true" t="shared" si="0" ref="C28:Q28">AVERAGE(C8:C27)</f>
        <v>0.04419409149999999</v>
      </c>
      <c r="D28" s="9">
        <f t="shared" si="0"/>
        <v>0.12165667949999999</v>
      </c>
      <c r="E28" s="9">
        <f t="shared" si="0"/>
        <v>0.14133777368421055</v>
      </c>
      <c r="F28" s="9">
        <f t="shared" si="0"/>
        <v>0.04501939210526316</v>
      </c>
      <c r="G28" s="9">
        <f t="shared" si="0"/>
        <v>0.040367603999999994</v>
      </c>
      <c r="H28" s="9">
        <f t="shared" si="0"/>
        <v>0.04228031578947369</v>
      </c>
      <c r="I28" s="9">
        <f t="shared" si="0"/>
        <v>0.02541713157894737</v>
      </c>
      <c r="J28" s="9">
        <f t="shared" si="0"/>
        <v>0.046145730999999995</v>
      </c>
      <c r="K28" s="9">
        <f t="shared" si="0"/>
        <v>0.001348348947368421</v>
      </c>
      <c r="L28" s="9">
        <f t="shared" si="0"/>
        <v>0.0127929015</v>
      </c>
      <c r="M28" s="9">
        <f t="shared" si="0"/>
        <v>0.06871360550000001</v>
      </c>
      <c r="N28" s="9">
        <f t="shared" si="0"/>
        <v>0.060452983</v>
      </c>
      <c r="O28" s="9">
        <f t="shared" si="0"/>
        <v>0.11522381699999999</v>
      </c>
      <c r="P28" s="9">
        <f t="shared" si="0"/>
        <v>0.0392580725</v>
      </c>
      <c r="Q28" s="10">
        <f t="shared" si="0"/>
        <v>0.018217388499999994</v>
      </c>
    </row>
    <row r="29" spans="2:17" ht="13.5" thickBot="1">
      <c r="B29" s="16" t="s">
        <v>2</v>
      </c>
      <c r="C29" s="11">
        <f aca="true" t="shared" si="1" ref="C29:Q29">STDEV(C8:C27)</f>
        <v>0.025325895498638996</v>
      </c>
      <c r="D29" s="12">
        <f t="shared" si="1"/>
        <v>0.05307518664376054</v>
      </c>
      <c r="E29" s="12">
        <f t="shared" si="1"/>
        <v>0.059606725996001184</v>
      </c>
      <c r="F29" s="12">
        <f t="shared" si="1"/>
        <v>0.01923106641043212</v>
      </c>
      <c r="G29" s="12">
        <f t="shared" si="1"/>
        <v>0.034053027207749234</v>
      </c>
      <c r="H29" s="12">
        <f t="shared" si="1"/>
        <v>0.026960330394880657</v>
      </c>
      <c r="I29" s="12">
        <f t="shared" si="1"/>
        <v>0.02855027804321182</v>
      </c>
      <c r="J29" s="12">
        <f t="shared" si="1"/>
        <v>0.03719782249732821</v>
      </c>
      <c r="K29" s="12">
        <f t="shared" si="1"/>
        <v>0.0021574213406695985</v>
      </c>
      <c r="L29" s="12">
        <f t="shared" si="1"/>
        <v>0.010744174833508268</v>
      </c>
      <c r="M29" s="12">
        <f t="shared" si="1"/>
        <v>0.027796764967729683</v>
      </c>
      <c r="N29" s="12">
        <f t="shared" si="1"/>
        <v>0.036367765224004846</v>
      </c>
      <c r="O29" s="12">
        <f t="shared" si="1"/>
        <v>0.043474040168736204</v>
      </c>
      <c r="P29" s="12">
        <f t="shared" si="1"/>
        <v>0.02787129780853507</v>
      </c>
      <c r="Q29" s="13">
        <f t="shared" si="1"/>
        <v>0.014648523605034597</v>
      </c>
    </row>
    <row r="30" spans="4:30" ht="12.75">
      <c r="D30" s="1"/>
      <c r="F30" s="1"/>
      <c r="H30" s="1"/>
      <c r="L30" s="1"/>
      <c r="P30" s="1"/>
      <c r="R30" s="1"/>
      <c r="T30" s="1"/>
      <c r="X30" s="1"/>
      <c r="Z30" s="1"/>
      <c r="AB30" s="1"/>
      <c r="AD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B22">
      <selection activeCell="B43" sqref="B43"/>
    </sheetView>
  </sheetViews>
  <sheetFormatPr defaultColWidth="9.140625" defaultRowHeight="12.75"/>
  <cols>
    <col min="1" max="1" width="20.57421875" style="19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15" t="s">
        <v>3</v>
      </c>
      <c r="B1" s="26">
        <v>40389</v>
      </c>
      <c r="C1" s="18"/>
      <c r="D1" s="18"/>
    </row>
    <row r="2" spans="1:2" ht="12.75">
      <c r="A2" s="25" t="s">
        <v>6</v>
      </c>
      <c r="B2" s="27" t="s">
        <v>8</v>
      </c>
    </row>
    <row r="3" spans="1:2" ht="13.5" thickBot="1">
      <c r="A3" s="25" t="s">
        <v>4</v>
      </c>
      <c r="B3" s="28">
        <v>148</v>
      </c>
    </row>
    <row r="4" spans="1:2" ht="13.5" thickBot="1">
      <c r="A4" s="16" t="s">
        <v>5</v>
      </c>
      <c r="B4" s="14" t="str">
        <f>IF(LEN($B$3)=1,$B$2&amp;"00"&amp;$B$3,IF(LEN($B$3)=2,$B$2&amp;"0"&amp;$B$3,$B$2&amp;$B$3))</f>
        <v>BM148</v>
      </c>
    </row>
    <row r="5" spans="1:2" ht="13.5" thickBot="1">
      <c r="A5" s="20"/>
      <c r="B5" s="21"/>
    </row>
    <row r="6" spans="1:2" s="24" customFormat="1" ht="14.25" thickBot="1" thickTop="1">
      <c r="A6" s="22"/>
      <c r="B6" s="23"/>
    </row>
    <row r="7" spans="1:17" s="3" customFormat="1" ht="13.5" thickBot="1">
      <c r="A7" s="17"/>
      <c r="B7" s="14" t="s">
        <v>0</v>
      </c>
      <c r="C7" s="4" t="str">
        <f>$B$4&amp;"99-1"</f>
        <v>BM14899-1</v>
      </c>
      <c r="D7" s="4" t="str">
        <f>$B$4&amp;"07-1"</f>
        <v>BM14807-1</v>
      </c>
      <c r="E7" s="4" t="str">
        <f>$B$4&amp;"07-2"</f>
        <v>BM14807-2</v>
      </c>
      <c r="F7" s="4" t="str">
        <f>$B$4&amp;"06-1"</f>
        <v>BM14806-1</v>
      </c>
      <c r="G7" s="4" t="str">
        <f>$B$4&amp;"06-2"</f>
        <v>BM14806-2</v>
      </c>
      <c r="H7" s="4" t="str">
        <f>$B$4&amp;"05-1"</f>
        <v>BM14805-1</v>
      </c>
      <c r="I7" s="4" t="str">
        <f>$B$4&amp;"05-2"</f>
        <v>BM14805-2</v>
      </c>
      <c r="J7" s="4" t="str">
        <f>$B$4&amp;"04-1"</f>
        <v>BM14804-1</v>
      </c>
      <c r="K7" s="4" t="str">
        <f>$B$4&amp;"04-2"</f>
        <v>BM14804-2</v>
      </c>
      <c r="L7" s="4" t="str">
        <f>$B$4&amp;"03-1"</f>
        <v>BM14803-1</v>
      </c>
      <c r="M7" s="4" t="str">
        <f>$B$4&amp;"03-2"</f>
        <v>BM14803-2</v>
      </c>
      <c r="N7" s="4" t="str">
        <f>$B$4&amp;"02-1"</f>
        <v>BM14802-1</v>
      </c>
      <c r="O7" s="4" t="str">
        <f>$B$4&amp;"02-2"</f>
        <v>BM14802-2</v>
      </c>
      <c r="P7" s="4" t="str">
        <f>$B$4&amp;"01-1"</f>
        <v>BM14801-1</v>
      </c>
      <c r="Q7" s="4" t="str">
        <f>$B$4&amp;"01-2"</f>
        <v>BM14801-2</v>
      </c>
    </row>
    <row r="8" spans="2:17" ht="12.75">
      <c r="B8" s="5">
        <v>0</v>
      </c>
      <c r="C8">
        <v>0.03355206</v>
      </c>
      <c r="D8">
        <v>0</v>
      </c>
      <c r="E8">
        <v>0.08543898999999999</v>
      </c>
      <c r="F8" t="s">
        <v>7</v>
      </c>
      <c r="G8">
        <v>0.012859609999999999</v>
      </c>
      <c r="H8">
        <v>0</v>
      </c>
      <c r="I8">
        <v>0</v>
      </c>
      <c r="J8" t="s">
        <v>7</v>
      </c>
      <c r="K8">
        <v>0</v>
      </c>
      <c r="L8">
        <v>0</v>
      </c>
      <c r="M8">
        <v>0.02636917</v>
      </c>
      <c r="N8">
        <v>0</v>
      </c>
      <c r="O8">
        <v>0</v>
      </c>
      <c r="P8">
        <v>0.01649241</v>
      </c>
      <c r="Q8">
        <v>0</v>
      </c>
    </row>
    <row r="9" spans="2:19" ht="12.75">
      <c r="B9" s="6">
        <v>2</v>
      </c>
      <c r="C9">
        <v>0.07969129</v>
      </c>
      <c r="D9">
        <v>0.09802983</v>
      </c>
      <c r="E9">
        <v>0.09865861999999999</v>
      </c>
      <c r="F9">
        <v>0.0127053</v>
      </c>
      <c r="G9">
        <v>0.06594455</v>
      </c>
      <c r="H9">
        <v>0</v>
      </c>
      <c r="I9">
        <v>0</v>
      </c>
      <c r="J9">
        <v>0</v>
      </c>
      <c r="K9">
        <v>0</v>
      </c>
      <c r="L9">
        <v>0</v>
      </c>
      <c r="M9">
        <v>0.06443030999999999</v>
      </c>
      <c r="N9">
        <v>0</v>
      </c>
      <c r="O9">
        <v>0</v>
      </c>
      <c r="P9">
        <v>0</v>
      </c>
      <c r="Q9">
        <v>0.008953</v>
      </c>
      <c r="S9" s="2"/>
    </row>
    <row r="10" spans="2:17" ht="12.75">
      <c r="B10" s="6">
        <v>4</v>
      </c>
      <c r="C10">
        <v>0.13786037000000004</v>
      </c>
      <c r="D10">
        <v>0</v>
      </c>
      <c r="E10">
        <v>0.08916174</v>
      </c>
      <c r="F10">
        <v>0</v>
      </c>
      <c r="G10">
        <v>0.023961629999999998</v>
      </c>
      <c r="H10">
        <v>0.015026349999999999</v>
      </c>
      <c r="I10">
        <v>0</v>
      </c>
      <c r="J10">
        <v>0.00434546</v>
      </c>
      <c r="K10">
        <v>0</v>
      </c>
      <c r="L10">
        <v>0.012208979999999998</v>
      </c>
      <c r="M10">
        <v>0</v>
      </c>
      <c r="N10">
        <v>0</v>
      </c>
      <c r="O10">
        <v>0.00310942</v>
      </c>
      <c r="P10">
        <v>0.04469368</v>
      </c>
      <c r="Q10">
        <v>0</v>
      </c>
    </row>
    <row r="11" spans="2:17" ht="12.75">
      <c r="B11" s="6">
        <v>6</v>
      </c>
      <c r="C11">
        <v>0.11741619999999998</v>
      </c>
      <c r="D11">
        <v>0.06925035000000002</v>
      </c>
      <c r="E11">
        <v>0.1082979</v>
      </c>
      <c r="F11">
        <v>0.00941559</v>
      </c>
      <c r="G11">
        <v>0.03013056</v>
      </c>
      <c r="H11">
        <v>0.00379069</v>
      </c>
      <c r="I11">
        <v>0</v>
      </c>
      <c r="J11">
        <v>0</v>
      </c>
      <c r="K11">
        <v>0</v>
      </c>
      <c r="L11">
        <v>0</v>
      </c>
      <c r="M11">
        <v>0.01413164</v>
      </c>
      <c r="N11">
        <v>0</v>
      </c>
      <c r="O11">
        <v>0.00267242</v>
      </c>
      <c r="P11">
        <v>0</v>
      </c>
      <c r="Q11">
        <v>0.02360717</v>
      </c>
    </row>
    <row r="12" spans="2:17" ht="12.75">
      <c r="B12" s="6">
        <v>8</v>
      </c>
      <c r="C12">
        <v>0.030120180000000003</v>
      </c>
      <c r="D12">
        <v>0.09941636999999998</v>
      </c>
      <c r="E12">
        <v>0.08067118999999999</v>
      </c>
      <c r="F12">
        <v>0.0220117</v>
      </c>
      <c r="G12">
        <v>0.034041</v>
      </c>
      <c r="H12">
        <v>0.01280473</v>
      </c>
      <c r="I12">
        <v>0</v>
      </c>
      <c r="J12">
        <v>0</v>
      </c>
      <c r="K12" t="s">
        <v>7</v>
      </c>
      <c r="L12">
        <v>0.011918270000000002</v>
      </c>
      <c r="M12">
        <v>0.0215101</v>
      </c>
      <c r="N12">
        <v>0.0125371</v>
      </c>
      <c r="O12">
        <v>0.0060276800000000005</v>
      </c>
      <c r="P12">
        <v>0.030553709999999998</v>
      </c>
      <c r="Q12">
        <v>0.03568579</v>
      </c>
    </row>
    <row r="13" spans="2:17" ht="12.75">
      <c r="B13" s="6">
        <v>10</v>
      </c>
      <c r="C13">
        <v>0.13299145</v>
      </c>
      <c r="D13">
        <v>0.12860583</v>
      </c>
      <c r="E13">
        <v>0.10106432</v>
      </c>
      <c r="F13">
        <v>0.019606719999999998</v>
      </c>
      <c r="G13">
        <v>0.02335812</v>
      </c>
      <c r="H13">
        <v>0</v>
      </c>
      <c r="I13">
        <v>0</v>
      </c>
      <c r="J13">
        <v>0</v>
      </c>
      <c r="K13">
        <v>0</v>
      </c>
      <c r="L13">
        <v>0</v>
      </c>
      <c r="M13">
        <v>0.03343114999999999</v>
      </c>
      <c r="N13">
        <v>0</v>
      </c>
      <c r="O13">
        <v>0</v>
      </c>
      <c r="P13">
        <v>0.01538424</v>
      </c>
      <c r="Q13">
        <v>0</v>
      </c>
    </row>
    <row r="14" spans="2:17" ht="12.75">
      <c r="B14" s="6">
        <v>12</v>
      </c>
      <c r="C14">
        <v>0.09722532999999998</v>
      </c>
      <c r="D14">
        <v>0.02875988</v>
      </c>
      <c r="E14">
        <v>0.0849883</v>
      </c>
      <c r="F14">
        <v>0</v>
      </c>
      <c r="G14">
        <v>0.06873626999999999</v>
      </c>
      <c r="H14">
        <v>0.01160351</v>
      </c>
      <c r="I14">
        <v>0.00678342</v>
      </c>
      <c r="J14">
        <v>0</v>
      </c>
      <c r="K14">
        <v>0.0302807</v>
      </c>
      <c r="L14">
        <v>0.01967132</v>
      </c>
      <c r="M14">
        <v>0.01916981</v>
      </c>
      <c r="N14">
        <v>0.0022565199999999997</v>
      </c>
      <c r="O14">
        <v>0.0117315</v>
      </c>
      <c r="P14">
        <v>0.01762993</v>
      </c>
      <c r="Q14">
        <v>0.050175510000000006</v>
      </c>
    </row>
    <row r="15" spans="2:17" ht="12.75">
      <c r="B15" s="6">
        <v>14</v>
      </c>
      <c r="C15">
        <v>0.10492804</v>
      </c>
      <c r="D15">
        <v>0.11185272000000002</v>
      </c>
      <c r="E15">
        <v>0.09851732000000003</v>
      </c>
      <c r="F15">
        <v>0.0052469100000000005</v>
      </c>
      <c r="G15">
        <v>0.022099150000000005</v>
      </c>
      <c r="H15">
        <v>0</v>
      </c>
      <c r="I15">
        <v>0</v>
      </c>
      <c r="J15">
        <v>0.03710999</v>
      </c>
      <c r="K15">
        <v>0</v>
      </c>
      <c r="L15">
        <v>0</v>
      </c>
      <c r="M15">
        <v>0.016830650000000003</v>
      </c>
      <c r="N15">
        <v>0</v>
      </c>
      <c r="O15">
        <v>0</v>
      </c>
      <c r="P15">
        <v>0.06671119</v>
      </c>
      <c r="Q15">
        <v>0.01894397</v>
      </c>
    </row>
    <row r="16" spans="2:17" ht="12.75">
      <c r="B16" s="6">
        <v>16</v>
      </c>
      <c r="C16">
        <v>0.10928042999999998</v>
      </c>
      <c r="D16">
        <v>0.10292364999999999</v>
      </c>
      <c r="E16">
        <v>0.10496743000000003</v>
      </c>
      <c r="F16">
        <v>0</v>
      </c>
      <c r="G16">
        <v>0.01221879</v>
      </c>
      <c r="H16">
        <v>0.00638414</v>
      </c>
      <c r="I16">
        <v>0</v>
      </c>
      <c r="J16">
        <v>0</v>
      </c>
      <c r="K16">
        <v>0</v>
      </c>
      <c r="L16">
        <v>0</v>
      </c>
      <c r="M16">
        <v>0.025324750000000004</v>
      </c>
      <c r="N16">
        <v>0</v>
      </c>
      <c r="O16">
        <v>0</v>
      </c>
      <c r="P16">
        <v>0.04172603</v>
      </c>
      <c r="Q16">
        <v>0.017462790000000002</v>
      </c>
    </row>
    <row r="17" spans="2:17" ht="12.75">
      <c r="B17" s="6">
        <v>18</v>
      </c>
      <c r="C17">
        <v>0.12351770999999998</v>
      </c>
      <c r="D17">
        <v>0.02106654</v>
      </c>
      <c r="E17">
        <v>0.0940603</v>
      </c>
      <c r="F17">
        <v>0.00813147</v>
      </c>
      <c r="G17">
        <v>0.08186123000000001</v>
      </c>
      <c r="H17">
        <v>0</v>
      </c>
      <c r="I17">
        <v>0</v>
      </c>
      <c r="J17">
        <v>0</v>
      </c>
      <c r="K17">
        <v>0.00146912</v>
      </c>
      <c r="L17">
        <v>0</v>
      </c>
      <c r="M17">
        <v>0.07295005</v>
      </c>
      <c r="N17">
        <v>0</v>
      </c>
      <c r="O17">
        <v>0</v>
      </c>
      <c r="P17">
        <v>0.0029617899999999997</v>
      </c>
      <c r="Q17">
        <v>0.03230298</v>
      </c>
    </row>
    <row r="18" spans="2:17" ht="12.75">
      <c r="B18" s="6">
        <v>20</v>
      </c>
      <c r="C18">
        <v>0.09516314000000001</v>
      </c>
      <c r="D18">
        <v>0.13318845999999998</v>
      </c>
      <c r="E18">
        <v>0.10607678000000002</v>
      </c>
      <c r="F18">
        <v>0.014293759999999999</v>
      </c>
      <c r="G18">
        <v>0.0168689</v>
      </c>
      <c r="H18">
        <v>0</v>
      </c>
      <c r="I18">
        <v>0</v>
      </c>
      <c r="J18">
        <v>0</v>
      </c>
      <c r="K18">
        <v>0</v>
      </c>
      <c r="L18">
        <v>0.03028905</v>
      </c>
      <c r="M18">
        <v>0.03062985</v>
      </c>
      <c r="N18">
        <v>0</v>
      </c>
      <c r="O18">
        <v>0.00283728</v>
      </c>
      <c r="P18">
        <v>0.06633976</v>
      </c>
      <c r="Q18">
        <v>0.030382629999999994</v>
      </c>
    </row>
    <row r="19" spans="2:17" ht="12.75">
      <c r="B19" s="6">
        <v>22</v>
      </c>
      <c r="C19">
        <v>0.16338286</v>
      </c>
      <c r="D19">
        <v>0.20125316</v>
      </c>
      <c r="E19">
        <v>0.09902817</v>
      </c>
      <c r="F19">
        <v>0</v>
      </c>
      <c r="G19">
        <v>0.058009769999999995</v>
      </c>
      <c r="H19">
        <v>0</v>
      </c>
      <c r="I19">
        <v>0</v>
      </c>
      <c r="J19">
        <v>0</v>
      </c>
      <c r="K19">
        <v>0</v>
      </c>
      <c r="L19">
        <v>0.024233310000000004</v>
      </c>
      <c r="M19">
        <v>0.02850089</v>
      </c>
      <c r="N19">
        <v>0</v>
      </c>
      <c r="O19">
        <v>0.00291329</v>
      </c>
      <c r="P19">
        <v>0.02837829</v>
      </c>
      <c r="Q19">
        <v>0.03101396</v>
      </c>
    </row>
    <row r="20" spans="2:17" ht="12.75">
      <c r="B20" s="6">
        <v>24</v>
      </c>
      <c r="C20">
        <v>0.11019894999999999</v>
      </c>
      <c r="D20">
        <v>0.06722346</v>
      </c>
      <c r="E20">
        <v>0.09087848</v>
      </c>
      <c r="F20">
        <v>0.00335408</v>
      </c>
      <c r="G20">
        <v>0.022438330000000003</v>
      </c>
      <c r="H20">
        <v>0</v>
      </c>
      <c r="I20" t="s">
        <v>7</v>
      </c>
      <c r="J20">
        <v>0</v>
      </c>
      <c r="K20">
        <v>0.00609414</v>
      </c>
      <c r="L20">
        <v>0.02074669</v>
      </c>
      <c r="M20">
        <v>0.12337457</v>
      </c>
      <c r="N20">
        <v>0.00398179</v>
      </c>
      <c r="O20">
        <v>0</v>
      </c>
      <c r="P20">
        <v>0.030026040000000004</v>
      </c>
      <c r="Q20">
        <v>0.00625706</v>
      </c>
    </row>
    <row r="21" spans="2:17" ht="12.75">
      <c r="B21" s="6">
        <v>26</v>
      </c>
      <c r="C21">
        <v>0.14161129000000003</v>
      </c>
      <c r="D21">
        <v>0.08547923</v>
      </c>
      <c r="E21">
        <v>0.13571077</v>
      </c>
      <c r="F21">
        <v>0.00744683</v>
      </c>
      <c r="G21">
        <v>0.024541900000000002</v>
      </c>
      <c r="H21" t="s">
        <v>7</v>
      </c>
      <c r="I21">
        <v>0</v>
      </c>
      <c r="J21">
        <v>0</v>
      </c>
      <c r="K21">
        <v>0.0033022799999999995</v>
      </c>
      <c r="L21">
        <v>0.0100341</v>
      </c>
      <c r="M21">
        <v>0.08699528000000001</v>
      </c>
      <c r="N21">
        <v>0.00872285</v>
      </c>
      <c r="O21">
        <v>0</v>
      </c>
      <c r="P21">
        <v>0.05171833</v>
      </c>
      <c r="Q21">
        <v>0.036928180000000005</v>
      </c>
    </row>
    <row r="22" spans="2:17" ht="12.75">
      <c r="B22" s="6">
        <v>28</v>
      </c>
      <c r="C22">
        <v>0.11640101000000001</v>
      </c>
      <c r="D22">
        <v>0.11335667</v>
      </c>
      <c r="E22">
        <v>0.13231706000000001</v>
      </c>
      <c r="F22">
        <v>0</v>
      </c>
      <c r="G22" t="s">
        <v>7</v>
      </c>
      <c r="H22">
        <v>0.0051728</v>
      </c>
      <c r="I22">
        <v>0</v>
      </c>
      <c r="J22">
        <v>0</v>
      </c>
      <c r="K22">
        <v>0</v>
      </c>
      <c r="L22">
        <v>0.00828768</v>
      </c>
      <c r="M22">
        <v>0.01870741</v>
      </c>
      <c r="N22">
        <v>0</v>
      </c>
      <c r="O22">
        <v>0.03754651</v>
      </c>
      <c r="P22">
        <v>0.03359107</v>
      </c>
      <c r="Q22">
        <v>0</v>
      </c>
    </row>
    <row r="23" spans="2:17" ht="12.75">
      <c r="B23" s="6">
        <v>30</v>
      </c>
      <c r="C23">
        <v>0.11739688</v>
      </c>
      <c r="D23">
        <v>0.05904318000000001</v>
      </c>
      <c r="E23">
        <v>0.10119818</v>
      </c>
      <c r="F23">
        <v>0.010870000000000001</v>
      </c>
      <c r="G23">
        <v>0.045332269999999994</v>
      </c>
      <c r="H23">
        <v>0.00993873</v>
      </c>
      <c r="I23">
        <v>0</v>
      </c>
      <c r="J23">
        <v>0</v>
      </c>
      <c r="K23">
        <v>0</v>
      </c>
      <c r="L23">
        <v>0.00956577</v>
      </c>
      <c r="M23">
        <v>0.04207595</v>
      </c>
      <c r="N23">
        <v>0</v>
      </c>
      <c r="O23">
        <v>0.03961993</v>
      </c>
      <c r="P23">
        <v>0.06409717000000001</v>
      </c>
      <c r="Q23">
        <v>0</v>
      </c>
    </row>
    <row r="24" spans="2:17" ht="12.75">
      <c r="B24" s="6">
        <v>32</v>
      </c>
      <c r="C24">
        <v>0.13317709</v>
      </c>
      <c r="D24">
        <v>0.11803413</v>
      </c>
      <c r="E24" t="s">
        <v>7</v>
      </c>
      <c r="F24">
        <v>0.01336043</v>
      </c>
      <c r="G24">
        <v>0.03396833</v>
      </c>
      <c r="H24">
        <v>0</v>
      </c>
      <c r="I24">
        <v>0</v>
      </c>
      <c r="J24">
        <v>0</v>
      </c>
      <c r="K24">
        <v>0.01062578</v>
      </c>
      <c r="L24">
        <v>0.010963150000000001</v>
      </c>
      <c r="M24">
        <v>0.05613314000000001</v>
      </c>
      <c r="N24">
        <v>0.00763323</v>
      </c>
      <c r="O24">
        <v>0.01852186</v>
      </c>
      <c r="P24">
        <v>0.026162239999999996</v>
      </c>
      <c r="Q24">
        <v>0.01351631</v>
      </c>
    </row>
    <row r="25" spans="2:17" ht="12.75">
      <c r="B25" s="6">
        <v>34</v>
      </c>
      <c r="C25">
        <v>0.13053815000000002</v>
      </c>
      <c r="D25">
        <v>0.08825343</v>
      </c>
      <c r="E25">
        <v>0.12760200999999996</v>
      </c>
      <c r="F25">
        <v>0.01806384</v>
      </c>
      <c r="G25">
        <v>0.04065309</v>
      </c>
      <c r="H25">
        <v>0</v>
      </c>
      <c r="I25">
        <v>0</v>
      </c>
      <c r="J25">
        <v>0</v>
      </c>
      <c r="K25">
        <v>0.01017439</v>
      </c>
      <c r="L25">
        <v>0.01030002</v>
      </c>
      <c r="M25">
        <v>0.07196788999999999</v>
      </c>
      <c r="N25" t="s">
        <v>7</v>
      </c>
      <c r="O25">
        <v>0</v>
      </c>
      <c r="P25">
        <v>0</v>
      </c>
      <c r="Q25">
        <v>0.014844519999999998</v>
      </c>
    </row>
    <row r="26" spans="2:17" ht="12.75">
      <c r="B26" s="6">
        <v>36</v>
      </c>
      <c r="C26">
        <v>0.1455873</v>
      </c>
      <c r="D26">
        <v>0.13541356999999998</v>
      </c>
      <c r="E26">
        <v>0.13707629</v>
      </c>
      <c r="F26">
        <v>0.00482282</v>
      </c>
      <c r="G26">
        <v>0.0548309</v>
      </c>
      <c r="H26">
        <v>0.00118106</v>
      </c>
      <c r="I26">
        <v>0</v>
      </c>
      <c r="J26">
        <v>0</v>
      </c>
      <c r="K26">
        <v>0</v>
      </c>
      <c r="L26">
        <v>0</v>
      </c>
      <c r="M26">
        <v>0.05687475</v>
      </c>
      <c r="N26">
        <v>0.00451911</v>
      </c>
      <c r="O26">
        <v>0.00300593</v>
      </c>
      <c r="P26">
        <v>0.05372577</v>
      </c>
      <c r="Q26">
        <v>0.00508985</v>
      </c>
    </row>
    <row r="27" spans="2:17" ht="13.5" thickBot="1">
      <c r="B27" s="7">
        <v>38</v>
      </c>
      <c r="C27">
        <v>0.10950864000000002</v>
      </c>
      <c r="D27">
        <v>0.056741049999999994</v>
      </c>
      <c r="E27">
        <v>0.09618684</v>
      </c>
      <c r="F27">
        <v>0</v>
      </c>
      <c r="G27">
        <v>0.06727759000000001</v>
      </c>
      <c r="H27">
        <v>0</v>
      </c>
      <c r="I27">
        <v>0</v>
      </c>
      <c r="J27">
        <v>0</v>
      </c>
      <c r="K27">
        <v>0.01383064</v>
      </c>
      <c r="L27">
        <v>0</v>
      </c>
      <c r="M27">
        <v>0.05327313</v>
      </c>
      <c r="N27">
        <v>0</v>
      </c>
      <c r="O27">
        <v>0.00905833</v>
      </c>
      <c r="P27">
        <v>0</v>
      </c>
      <c r="Q27">
        <v>0.025232679999999997</v>
      </c>
    </row>
    <row r="28" spans="2:17" ht="12.75">
      <c r="B28" s="15" t="s">
        <v>1</v>
      </c>
      <c r="C28" s="8">
        <f aca="true" t="shared" si="0" ref="C28:Q28">AVERAGE(C8:C27)</f>
        <v>0.1114774185</v>
      </c>
      <c r="D28" s="9">
        <f t="shared" si="0"/>
        <v>0.0858945755</v>
      </c>
      <c r="E28" s="9">
        <f t="shared" si="0"/>
        <v>0.10378424684210526</v>
      </c>
      <c r="F28" s="9">
        <f t="shared" si="0"/>
        <v>0.007859444736842105</v>
      </c>
      <c r="G28" s="9">
        <f t="shared" si="0"/>
        <v>0.03890168368421052</v>
      </c>
      <c r="H28" s="9">
        <f t="shared" si="0"/>
        <v>0.003468526842105263</v>
      </c>
      <c r="I28" s="9">
        <f t="shared" si="0"/>
        <v>0.0003570221052631579</v>
      </c>
      <c r="J28" s="9">
        <f t="shared" si="0"/>
        <v>0.0021818657894736846</v>
      </c>
      <c r="K28" s="9">
        <f t="shared" si="0"/>
        <v>0.003988265789473684</v>
      </c>
      <c r="L28" s="9">
        <f t="shared" si="0"/>
        <v>0.008410917</v>
      </c>
      <c r="M28" s="9">
        <f t="shared" si="0"/>
        <v>0.0431340245</v>
      </c>
      <c r="N28" s="9">
        <f t="shared" si="0"/>
        <v>0.0020868736842105263</v>
      </c>
      <c r="O28" s="9">
        <f t="shared" si="0"/>
        <v>0.0068522075000000005</v>
      </c>
      <c r="P28" s="9">
        <f t="shared" si="0"/>
        <v>0.029509582500000003</v>
      </c>
      <c r="Q28" s="10">
        <f t="shared" si="0"/>
        <v>0.01751982</v>
      </c>
    </row>
    <row r="29" spans="2:17" ht="13.5" thickBot="1">
      <c r="B29" s="16" t="s">
        <v>2</v>
      </c>
      <c r="C29" s="11">
        <f aca="true" t="shared" si="1" ref="C29:Q29">STDEV(C8:C27)</f>
        <v>0.03342120240475055</v>
      </c>
      <c r="D29" s="12">
        <f t="shared" si="1"/>
        <v>0.04990877941231346</v>
      </c>
      <c r="E29" s="12">
        <f t="shared" si="1"/>
        <v>0.017294056914469842</v>
      </c>
      <c r="F29" s="12">
        <f t="shared" si="1"/>
        <v>0.007288717693018106</v>
      </c>
      <c r="G29" s="12">
        <f t="shared" si="1"/>
        <v>0.021292014052065843</v>
      </c>
      <c r="H29" s="12">
        <f t="shared" si="1"/>
        <v>0.005152499658601587</v>
      </c>
      <c r="I29" s="12">
        <f t="shared" si="1"/>
        <v>0.001556223277452246</v>
      </c>
      <c r="J29" s="12">
        <f t="shared" si="1"/>
        <v>0.008516598669883363</v>
      </c>
      <c r="K29" s="12">
        <f t="shared" si="1"/>
        <v>0.00771944046889361</v>
      </c>
      <c r="L29" s="12">
        <f t="shared" si="1"/>
        <v>0.009418496709249755</v>
      </c>
      <c r="M29" s="12">
        <f t="shared" si="1"/>
        <v>0.029993793923566648</v>
      </c>
      <c r="N29" s="12">
        <f t="shared" si="1"/>
        <v>0.0037279446554132965</v>
      </c>
      <c r="O29" s="12">
        <f t="shared" si="1"/>
        <v>0.011880725933839173</v>
      </c>
      <c r="P29" s="12">
        <f t="shared" si="1"/>
        <v>0.02308430628519887</v>
      </c>
      <c r="Q29" s="13">
        <f t="shared" si="1"/>
        <v>0.015131688798287909</v>
      </c>
    </row>
    <row r="30" spans="4:30" ht="12.75">
      <c r="D30" s="1"/>
      <c r="F30" s="1"/>
      <c r="H30" s="1"/>
      <c r="L30" s="1"/>
      <c r="P30" s="1"/>
      <c r="R30" s="1"/>
      <c r="T30" s="1"/>
      <c r="X30" s="1"/>
      <c r="Z30" s="1"/>
      <c r="AB30" s="1"/>
      <c r="AD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DFO Employee</cp:lastModifiedBy>
  <dcterms:created xsi:type="dcterms:W3CDTF">2010-05-11T00:07:54Z</dcterms:created>
  <dcterms:modified xsi:type="dcterms:W3CDTF">2010-07-31T00:35:16Z</dcterms:modified>
  <cp:category/>
  <cp:version/>
  <cp:contentType/>
  <cp:contentStatus/>
</cp:coreProperties>
</file>