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345" windowWidth="15480" windowHeight="11640" tabRatio="933" firstSheet="10" activeTab="12"/>
  </bookViews>
  <sheets>
    <sheet name="List of Tables" sheetId="1" r:id="rId1"/>
    <sheet name="1a. PBC 01 General Distribution" sheetId="2" r:id="rId2"/>
    <sheet name="1b. LWL 01 General Distribution" sheetId="3" r:id="rId3"/>
    <sheet name="2a. PBC 07 General Distribution" sheetId="4" r:id="rId4"/>
    <sheet name="2b. LWL 07 General Distribution" sheetId="5" r:id="rId5"/>
    <sheet name="3a. PBC01-PB07 Submerged Change" sheetId="6" r:id="rId6"/>
    <sheet name="3b. LW01-LW07 Submerged Change" sheetId="7" r:id="rId7"/>
    <sheet name="4a. PBC 07  Mangrove Change" sheetId="8" r:id="rId8"/>
    <sheet name="4b. LWL 07  Mangrove  Change" sheetId="9" r:id="rId9"/>
    <sheet name="5a. PBC 07 Oyster Reef Habitat" sheetId="10" r:id="rId10"/>
    <sheet name="5b. LWL 07 Oyster Reef Habitat" sheetId="11" r:id="rId11"/>
    <sheet name="6a. PBC 07 Cordgrass " sheetId="12" r:id="rId12"/>
    <sheet name="6b. LWL 07 Cordgrass" sheetId="13" r:id="rId13"/>
    <sheet name="7a. PBC01-PB07 Seagrass Change" sheetId="14" r:id="rId14"/>
    <sheet name="7b. LW01-LW07 Seagrass Change" sheetId="15" r:id="rId15"/>
  </sheets>
  <definedNames>
    <definedName name="_xlnm.Print_Area" localSheetId="1">'1a. PBC 01 General Distribution'!$A$1:$F$64</definedName>
    <definedName name="_xlnm.Print_Area" localSheetId="2">'1b. LWL 01 General Distribution'!$A$1:$F$48</definedName>
    <definedName name="_xlnm.Print_Area" localSheetId="3">'2a. PBC 07 General Distribution'!$A$1:$F$76</definedName>
    <definedName name="_xlnm.Print_Area" localSheetId="4">'2b. LWL 07 General Distribution'!$A$1:$F$56</definedName>
    <definedName name="_xlnm.Print_Area" localSheetId="5">'3a. PBC01-PB07 Submerged Change'!$A$1:$I$58</definedName>
    <definedName name="_xlnm.Print_Area" localSheetId="6">'3b. LW01-LW07 Submerged Change'!$A$1:$I$44</definedName>
    <definedName name="_xlnm.Print_Area" localSheetId="7">'4a. PBC 07  Mangrove Change'!$A$1:$O$25</definedName>
    <definedName name="_xlnm.Print_Area" localSheetId="9">'5a. PBC 07 Oyster Reef Habitat'!$A$1:$E$24</definedName>
    <definedName name="_xlnm.Print_Area" localSheetId="10">'5b. LWL 07 Oyster Reef Habitat'!$A$1:$E$20</definedName>
    <definedName name="_xlnm.Print_Area" localSheetId="11">'6a. PBC 07 Cordgrass '!$A$1:$E$25</definedName>
    <definedName name="_xlnm.Print_Area" localSheetId="12">'6b. LWL 07 Cordgrass'!$A$1:$E$21</definedName>
    <definedName name="_xlnm.Print_Area" localSheetId="13">'7a. PBC01-PB07 Seagrass Change'!$A$1:$I$37</definedName>
    <definedName name="_xlnm.Print_Area" localSheetId="14">'7b. LW01-LW07 Seagrass Change'!$A$1:$I$29</definedName>
  </definedNames>
  <calcPr fullCalcOnLoad="1"/>
</workbook>
</file>

<file path=xl/sharedStrings.xml><?xml version="1.0" encoding="utf-8"?>
<sst xmlns="http://schemas.openxmlformats.org/spreadsheetml/2006/main" count="605" uniqueCount="146">
  <si>
    <t>Segment</t>
  </si>
  <si>
    <t>Subtotal</t>
  </si>
  <si>
    <t>Algae beds</t>
  </si>
  <si>
    <t>Tidal flats</t>
  </si>
  <si>
    <t>Unveg. Bottom</t>
  </si>
  <si>
    <t>Habitat Type</t>
  </si>
  <si>
    <t>2. FLUCCS: Florida Land Use, Cover and Forms Classification System</t>
  </si>
  <si>
    <r>
      <t xml:space="preserve">FLUCCS Code </t>
    </r>
    <r>
      <rPr>
        <b/>
        <vertAlign val="superscript"/>
        <sz val="10"/>
        <rFont val="Arial"/>
        <family val="2"/>
      </rPr>
      <t>(2)</t>
    </r>
  </si>
  <si>
    <t>North LWL</t>
  </si>
  <si>
    <t>Central LWL</t>
  </si>
  <si>
    <t>South LWL</t>
  </si>
  <si>
    <t>North ICW</t>
  </si>
  <si>
    <t>South ICW</t>
  </si>
  <si>
    <t>1. SAV: Submerged Aquatic Vegetation (seagrass).</t>
  </si>
  <si>
    <t>Mangrove</t>
  </si>
  <si>
    <t>Oyster Bar/Reef</t>
  </si>
  <si>
    <t>Cordgrass (Spartina sp.)</t>
  </si>
  <si>
    <t>Unvegetated Bottom</t>
  </si>
  <si>
    <t>Based on 2007 Aerial Photography</t>
  </si>
  <si>
    <t>Mangrove Acres Difference 1985-2001</t>
  </si>
  <si>
    <t>Mangrove Acres Difference 1985-2007</t>
  </si>
  <si>
    <t>Mangrove Acres Difference 2001-2007</t>
  </si>
  <si>
    <t>PBC all segments</t>
  </si>
  <si>
    <t>Total Acres Difference 2001-2007</t>
  </si>
  <si>
    <r>
      <t xml:space="preserve">FLUCCS Code </t>
    </r>
    <r>
      <rPr>
        <b/>
        <vertAlign val="superscript"/>
        <sz val="10"/>
        <rFont val="Arial"/>
        <family val="2"/>
      </rPr>
      <t>(1)</t>
    </r>
  </si>
  <si>
    <t>1. FLUCCS: Florida Land Use, Cover and Forms Classification System</t>
  </si>
  <si>
    <r>
      <t xml:space="preserve">Total Acres </t>
    </r>
    <r>
      <rPr>
        <b/>
        <vertAlign val="superscript"/>
        <sz val="10"/>
        <rFont val="Arial"/>
        <family val="2"/>
      </rPr>
      <t>(2)</t>
    </r>
  </si>
  <si>
    <t>2. Total Acres from GIS shapefile.</t>
  </si>
  <si>
    <r>
      <t xml:space="preserve">% of Total Oysters in PBC </t>
    </r>
    <r>
      <rPr>
        <b/>
        <vertAlign val="superscript"/>
        <sz val="10"/>
        <rFont val="Arial"/>
        <family val="2"/>
      </rPr>
      <t>(3)</t>
    </r>
  </si>
  <si>
    <r>
      <t xml:space="preserve">Total Acres </t>
    </r>
    <r>
      <rPr>
        <b/>
        <vertAlign val="superscript"/>
        <sz val="10"/>
        <rFont val="Arial"/>
        <family val="2"/>
      </rPr>
      <t>(3)</t>
    </r>
  </si>
  <si>
    <t>TABLE NAME</t>
  </si>
  <si>
    <t>LIST OF TABLES CONTAINED WITHIN THIS WORKBOOK</t>
  </si>
  <si>
    <t>Hyperlink to TABLE</t>
  </si>
  <si>
    <t>TOTAL LWL</t>
  </si>
  <si>
    <t>TOTAL PBC</t>
  </si>
  <si>
    <t>PBC (all segments)</t>
  </si>
  <si>
    <t>1. SAV: Submerged Aquatic Vegetation (Seagrass).</t>
  </si>
  <si>
    <t>LWL all segments</t>
  </si>
  <si>
    <r>
      <t xml:space="preserve">% of Total Oysters in LWL </t>
    </r>
    <r>
      <rPr>
        <b/>
        <vertAlign val="superscript"/>
        <sz val="10"/>
        <rFont val="Arial"/>
        <family val="2"/>
      </rPr>
      <t>(3)</t>
    </r>
  </si>
  <si>
    <t>Table 1a. Palm Beach County Habitat</t>
  </si>
  <si>
    <t>Table 3a. Palm Beach County Submerged Habitat Change</t>
  </si>
  <si>
    <t>Table 3b. Lake Worth Lagoon Submerged Habitat Change</t>
  </si>
  <si>
    <t>Table 4a. Palm Beach County 2007 Mangrove Change</t>
  </si>
  <si>
    <t>Table 4b. Lake Worth Lagoon 2007 Mangrove Change</t>
  </si>
  <si>
    <t>Table 5a. Palm Beach County Oyster Reef Habitat</t>
  </si>
  <si>
    <t>Table 5b. Lake Worth Lagoon Oyster Reef Habitat</t>
  </si>
  <si>
    <t>Table 6b. Lake Worth Lagoon Cordgrass (Spartina sp.) Habitat</t>
  </si>
  <si>
    <t>Table 6a. Palm Beach County Cordgrass (Spartina sp.) Habitat</t>
  </si>
  <si>
    <t>Table 2b. Lake Worth Lagoon Habitat</t>
  </si>
  <si>
    <t>Table 2a. Palm Beach County Habitat</t>
  </si>
  <si>
    <t>1a. PBC 01 General Distribution'!A1</t>
  </si>
  <si>
    <t>1b. LWL 01 General Distribution'!A1</t>
  </si>
  <si>
    <t>2a. PBC 07 General Distributiont'!A1</t>
  </si>
  <si>
    <t>2b. LWL 07 General Distribution'!A1</t>
  </si>
  <si>
    <t>3a. PBC01-PBC07 Submerged Change'!A1</t>
  </si>
  <si>
    <t xml:space="preserve">Table 4a. PBC 07 Mangrove Change </t>
  </si>
  <si>
    <t xml:space="preserve">Table 4b. LWL 07 Mangrove Change </t>
  </si>
  <si>
    <t>Table 5a. PBC 07 Oyster Reef Habitat</t>
  </si>
  <si>
    <t>Table 1a. PBC 01 Summary by General Distribution</t>
  </si>
  <si>
    <t>Table 1b. LWL 01 Summary by General Distribution</t>
  </si>
  <si>
    <t>Table 2a. PBC 07 Summary by General Distribution</t>
  </si>
  <si>
    <t>Table 2b. LWL 07 Summary by General Distribution</t>
  </si>
  <si>
    <t>Table 3a. PBC 01-07 Submerged Change</t>
  </si>
  <si>
    <t>Table 3b. LWL 01-07 Submerged Change</t>
  </si>
  <si>
    <t>Table 5a. LWL  07 Oyster Reef Habitat</t>
  </si>
  <si>
    <t>Table 6a. PBC 07 Cordgrass</t>
  </si>
  <si>
    <t>Table 6a. LWL 07 Cordgrass</t>
  </si>
  <si>
    <t>4a. PBC 07 Mangrove Chane'!A1</t>
  </si>
  <si>
    <t>4b. LWL 07  Mangrove  Change'!A1</t>
  </si>
  <si>
    <t>5a. PBC 07 Oyster Reef Habitat'!A1</t>
  </si>
  <si>
    <t>5b. LWL 07 Oyster Reef Habitat'!A1</t>
  </si>
  <si>
    <t>6a. PBC 07 Cordgrass '!A1</t>
  </si>
  <si>
    <t>6b. LWL 07 Cordgrass'!A1</t>
  </si>
  <si>
    <t xml:space="preserve">South LWL </t>
  </si>
  <si>
    <t xml:space="preserve">Central LWL </t>
  </si>
  <si>
    <t xml:space="preserve">North LWL </t>
  </si>
  <si>
    <t>Footnotes:</t>
  </si>
  <si>
    <r>
      <t xml:space="preserve">Continous SAV </t>
    </r>
    <r>
      <rPr>
        <b/>
        <sz val="8"/>
        <rFont val="Arial"/>
        <family val="2"/>
      </rPr>
      <t>(1)</t>
    </r>
  </si>
  <si>
    <r>
      <t>Patchy SAV</t>
    </r>
    <r>
      <rPr>
        <b/>
        <sz val="8"/>
        <rFont val="Arial"/>
        <family val="2"/>
      </rPr>
      <t xml:space="preserve"> (1)</t>
    </r>
  </si>
  <si>
    <t>3. Total Acres from GIS shapefile</t>
  </si>
  <si>
    <r>
      <t xml:space="preserve">2001 Total Acres </t>
    </r>
    <r>
      <rPr>
        <b/>
        <vertAlign val="superscript"/>
        <sz val="10"/>
        <rFont val="Arial"/>
        <family val="2"/>
      </rPr>
      <t>(3)</t>
    </r>
  </si>
  <si>
    <r>
      <t xml:space="preserve">2007 Total Acres </t>
    </r>
    <r>
      <rPr>
        <b/>
        <vertAlign val="superscript"/>
        <sz val="10"/>
        <rFont val="Arial"/>
        <family val="2"/>
      </rPr>
      <t>(3)</t>
    </r>
  </si>
  <si>
    <r>
      <t xml:space="preserve">2007 % of Total Acres in PBC </t>
    </r>
    <r>
      <rPr>
        <b/>
        <vertAlign val="superscript"/>
        <sz val="10"/>
        <rFont val="Arial"/>
        <family val="2"/>
      </rPr>
      <t>(4)</t>
    </r>
  </si>
  <si>
    <r>
      <t xml:space="preserve">2001 % of Total Acres in PBC </t>
    </r>
    <r>
      <rPr>
        <b/>
        <vertAlign val="superscript"/>
        <sz val="10"/>
        <rFont val="Arial"/>
        <family val="2"/>
      </rPr>
      <t>(4)</t>
    </r>
  </si>
  <si>
    <r>
      <t xml:space="preserve">2001 % of Total Acres in LWL </t>
    </r>
    <r>
      <rPr>
        <b/>
        <vertAlign val="superscript"/>
        <sz val="10"/>
        <rFont val="Arial"/>
        <family val="2"/>
      </rPr>
      <t>(4)</t>
    </r>
  </si>
  <si>
    <r>
      <t xml:space="preserve">2007 % of Total Acres in LWL </t>
    </r>
    <r>
      <rPr>
        <b/>
        <vertAlign val="superscript"/>
        <sz val="10"/>
        <rFont val="Arial"/>
        <family val="2"/>
      </rPr>
      <t>(4)</t>
    </r>
  </si>
  <si>
    <t>2. Total Acres from GIS shapefile</t>
  </si>
  <si>
    <r>
      <t xml:space="preserve">2001 Mangrove Acres </t>
    </r>
    <r>
      <rPr>
        <b/>
        <vertAlign val="superscript"/>
        <sz val="10"/>
        <rFont val="Arial"/>
        <family val="2"/>
      </rPr>
      <t>(2)</t>
    </r>
  </si>
  <si>
    <r>
      <t xml:space="preserve">1985 Mangrove Acres </t>
    </r>
    <r>
      <rPr>
        <b/>
        <vertAlign val="superscript"/>
        <sz val="10"/>
        <rFont val="Arial"/>
        <family val="2"/>
      </rPr>
      <t>(2)</t>
    </r>
  </si>
  <si>
    <r>
      <t xml:space="preserve">2007 Mangrove Acres </t>
    </r>
    <r>
      <rPr>
        <b/>
        <vertAlign val="superscript"/>
        <sz val="10"/>
        <rFont val="Arial"/>
        <family val="2"/>
      </rPr>
      <t>(2)</t>
    </r>
  </si>
  <si>
    <t>3. % Total Acres within PBC</t>
  </si>
  <si>
    <r>
      <t xml:space="preserve">1985 % of Total Mangroves in PBC </t>
    </r>
    <r>
      <rPr>
        <b/>
        <vertAlign val="superscript"/>
        <sz val="10"/>
        <rFont val="Arial"/>
        <family val="2"/>
      </rPr>
      <t>(3)</t>
    </r>
  </si>
  <si>
    <r>
      <t xml:space="preserve">2001 % of Total Mangroves in PBC </t>
    </r>
    <r>
      <rPr>
        <b/>
        <vertAlign val="superscript"/>
        <sz val="10"/>
        <rFont val="Arial"/>
        <family val="2"/>
      </rPr>
      <t>(3)</t>
    </r>
  </si>
  <si>
    <r>
      <t xml:space="preserve">2007 % of Total Mangroves in PBC </t>
    </r>
    <r>
      <rPr>
        <b/>
        <vertAlign val="superscript"/>
        <sz val="10"/>
        <rFont val="Arial"/>
        <family val="2"/>
      </rPr>
      <t>(3)</t>
    </r>
  </si>
  <si>
    <r>
      <t xml:space="preserve">2007 Mangrove Acres </t>
    </r>
    <r>
      <rPr>
        <b/>
        <vertAlign val="superscript"/>
        <sz val="10"/>
        <rFont val="Arial"/>
        <family val="2"/>
      </rPr>
      <t>(2)</t>
    </r>
    <r>
      <rPr>
        <b/>
        <sz val="10"/>
        <rFont val="Arial"/>
        <family val="2"/>
      </rPr>
      <t xml:space="preserve"> </t>
    </r>
  </si>
  <si>
    <t>3. % Total Acres within LWL</t>
  </si>
  <si>
    <r>
      <t xml:space="preserve">1985 % of Total Mangroves in LWL </t>
    </r>
    <r>
      <rPr>
        <b/>
        <vertAlign val="superscript"/>
        <sz val="10"/>
        <rFont val="Arial"/>
        <family val="2"/>
      </rPr>
      <t>(3)</t>
    </r>
  </si>
  <si>
    <r>
      <t xml:space="preserve">2001 % of Total Mangroves in  LWL </t>
    </r>
    <r>
      <rPr>
        <b/>
        <vertAlign val="superscript"/>
        <sz val="10"/>
        <rFont val="Arial"/>
        <family val="2"/>
      </rPr>
      <t>(3)</t>
    </r>
  </si>
  <si>
    <r>
      <t xml:space="preserve">2007 % of Total Mangroves in LWL </t>
    </r>
    <r>
      <rPr>
        <b/>
        <vertAlign val="superscript"/>
        <sz val="10"/>
        <rFont val="Arial"/>
        <family val="2"/>
      </rPr>
      <t>(3)</t>
    </r>
  </si>
  <si>
    <t>Avineon, Inc.</t>
  </si>
  <si>
    <t>Habitat Acreage Statistics</t>
  </si>
  <si>
    <t>Palm Beach County</t>
  </si>
  <si>
    <t>2007 Habitat Mapping Project</t>
  </si>
  <si>
    <t>Based on 2001 Aerial Photography</t>
  </si>
  <si>
    <t>Based on 2001 and 2007 Aerial Photography</t>
  </si>
  <si>
    <t>Based on 1985, 2001 and 2007 Aerial Photography</t>
  </si>
  <si>
    <r>
      <t xml:space="preserve">% of Total Estuarine Habitat Acres in Segment </t>
    </r>
    <r>
      <rPr>
        <b/>
        <vertAlign val="superscript"/>
        <sz val="10"/>
        <rFont val="Arial"/>
        <family val="2"/>
      </rPr>
      <t>(4)</t>
    </r>
  </si>
  <si>
    <r>
      <t xml:space="preserve">% of Total Estuarine Habitat Acres in LWL </t>
    </r>
    <r>
      <rPr>
        <b/>
        <vertAlign val="superscript"/>
        <sz val="10"/>
        <rFont val="Arial"/>
        <family val="2"/>
      </rPr>
      <t>(5)</t>
    </r>
  </si>
  <si>
    <t>5. % of Total Estuarine Habitat Acres in Lake Worth Lagoon</t>
  </si>
  <si>
    <t>Table 1b. Lake Worth Lagoon  Habitat</t>
  </si>
  <si>
    <t>Table 7a. PB01-PB07 Seagrass Change</t>
  </si>
  <si>
    <t>Table 7b. LWL01-LWL07 Seagrass Change</t>
  </si>
  <si>
    <t>LWL (all segments)</t>
  </si>
  <si>
    <t>7a. PB01-PB07 Seagrass Change'!A1</t>
  </si>
  <si>
    <t>7b. LW01-LW07 Seagrass Change'!A1</t>
  </si>
  <si>
    <r>
      <t xml:space="preserve">% of Total Estuarine Habitat Acres in PBC </t>
    </r>
    <r>
      <rPr>
        <b/>
        <vertAlign val="superscript"/>
        <sz val="10"/>
        <rFont val="Arial"/>
        <family val="2"/>
      </rPr>
      <t>(5)</t>
    </r>
  </si>
  <si>
    <t>3. % Total Acres within Lake Worth Lagoon</t>
  </si>
  <si>
    <t>4. % Total Change within Lale Worth Lagoon</t>
  </si>
  <si>
    <t>4. % of Total Estuarine Habitat Acres in Segment excluding Not Classified</t>
  </si>
  <si>
    <t>5. % of Total Estuarine Habitat Acres in Palm Beach County excluding Not Classified</t>
  </si>
  <si>
    <t>5. % of Total Estuarine Habitat Acres in Lake Worth Lagoon excluding Not Classified</t>
  </si>
  <si>
    <t xml:space="preserve">3. Total Acres from GIS shapefile </t>
  </si>
  <si>
    <t>4. % of Total acres within Palm Beach County excluding Not Classified</t>
  </si>
  <si>
    <t>4. % of Total acres within Palm Beach County</t>
  </si>
  <si>
    <t>4. % of Total acres within Lake Worth Lagoon</t>
  </si>
  <si>
    <t>% Change between 2001 -2007</t>
  </si>
  <si>
    <t>% Change Between 2001-2007</t>
  </si>
  <si>
    <t>Total Estuarine Habitat</t>
  </si>
  <si>
    <t>Total Not Classified Area</t>
  </si>
  <si>
    <r>
      <t xml:space="preserve">Total Estuarine Acres </t>
    </r>
    <r>
      <rPr>
        <b/>
        <vertAlign val="superscript"/>
        <sz val="10"/>
        <rFont val="Arial"/>
        <family val="2"/>
      </rPr>
      <t>(3)</t>
    </r>
  </si>
  <si>
    <t>Total PBC Project Area</t>
  </si>
  <si>
    <t>Total LWL Estuarine Habitat</t>
  </si>
  <si>
    <t>TOTAL LWL Estuarine Habitat</t>
  </si>
  <si>
    <t>TOTAL PBC Estuarine Habitat</t>
  </si>
  <si>
    <t>Total LWL Project Area</t>
  </si>
  <si>
    <r>
      <t xml:space="preserve">% Change Between 1985-2001 </t>
    </r>
    <r>
      <rPr>
        <b/>
        <vertAlign val="superscript"/>
        <sz val="10"/>
        <rFont val="Arial"/>
        <family val="2"/>
      </rPr>
      <t>(4)</t>
    </r>
  </si>
  <si>
    <r>
      <t xml:space="preserve">% Change Between 1985-2007 </t>
    </r>
    <r>
      <rPr>
        <b/>
        <vertAlign val="superscript"/>
        <sz val="10"/>
        <rFont val="Arial"/>
        <family val="2"/>
      </rPr>
      <t>(4)</t>
    </r>
  </si>
  <si>
    <r>
      <t xml:space="preserve">% Change Between 2001-2007 </t>
    </r>
    <r>
      <rPr>
        <b/>
        <vertAlign val="superscript"/>
        <sz val="10"/>
        <rFont val="Arial"/>
        <family val="2"/>
      </rPr>
      <t>(4)</t>
    </r>
  </si>
  <si>
    <t>4. % Change within PBC</t>
  </si>
  <si>
    <t>3b. LWL01-LWL07 Submerged Change'!A1</t>
  </si>
  <si>
    <t>Table 7a. Palm Beach County Seagrass Habitat Change</t>
  </si>
  <si>
    <r>
      <t xml:space="preserve">2001 % of Total Seagrass Acres in PBC </t>
    </r>
    <r>
      <rPr>
        <b/>
        <vertAlign val="superscript"/>
        <sz val="10"/>
        <rFont val="Arial"/>
        <family val="2"/>
      </rPr>
      <t>(4)</t>
    </r>
  </si>
  <si>
    <r>
      <t xml:space="preserve">2007 % of Total Seagrass Acres in PBC </t>
    </r>
    <r>
      <rPr>
        <b/>
        <vertAlign val="superscript"/>
        <sz val="10"/>
        <rFont val="Arial"/>
        <family val="2"/>
      </rPr>
      <t>(4)</t>
    </r>
  </si>
  <si>
    <r>
      <t xml:space="preserve">2001 % of Total Seagrass Acres in LWL </t>
    </r>
    <r>
      <rPr>
        <b/>
        <vertAlign val="superscript"/>
        <sz val="10"/>
        <rFont val="Arial"/>
        <family val="2"/>
      </rPr>
      <t>(4)</t>
    </r>
  </si>
  <si>
    <r>
      <t xml:space="preserve">2007 % of Total Seagrass Acres in LWL </t>
    </r>
    <r>
      <rPr>
        <b/>
        <vertAlign val="superscript"/>
        <sz val="10"/>
        <rFont val="Arial"/>
        <family val="2"/>
      </rPr>
      <t>(4)</t>
    </r>
  </si>
  <si>
    <t>Table 7b. Lake Worth Lagoon Seagrass Habitat Change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</si>
</sst>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%"/>
    <numFmt numFmtId="170" formatCode="[$-409]dddd\,\ mmmm\ dd\,\ yyyy"/>
    <numFmt numFmtId="171" formatCode="[$-409]mmmm\ d\,\ yyyy;@"/>
    <numFmt numFmtId="172" formatCode="_(* #,##0.000_);_(* \(#,##0.000\);_(* &quot;-&quot;??_);_(@_)"/>
    <numFmt numFmtId="173" formatCode="_(* #,##0.0_);_(* \(#,##0.0\);_(* &quot;-&quot;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0"/>
      <color indexed="8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0"/>
    </font>
    <font>
      <u val="single"/>
      <sz val="10"/>
      <color indexed="2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2" fontId="0" fillId="0" borderId="0" xfId="0" applyNumberFormat="1" applyBorder="1" applyAlignment="1">
      <alignment horizontal="centerContinuous"/>
    </xf>
    <xf numFmtId="164" fontId="1" fillId="0" borderId="0" xfId="0" applyNumberFormat="1" applyFont="1" applyBorder="1" applyAlignment="1">
      <alignment horizontal="centerContinuous"/>
    </xf>
    <xf numFmtId="164" fontId="1" fillId="0" borderId="0" xfId="0" applyNumberFormat="1" applyFont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2" fontId="0" fillId="0" borderId="0" xfId="0" applyNumberFormat="1" applyFill="1" applyAlignment="1">
      <alignment/>
    </xf>
    <xf numFmtId="164" fontId="1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164" fontId="1" fillId="0" borderId="12" xfId="0" applyNumberFormat="1" applyFont="1" applyBorder="1" applyAlignment="1">
      <alignment horizontal="center" wrapText="1"/>
    </xf>
    <xf numFmtId="0" fontId="1" fillId="0" borderId="14" xfId="0" applyFont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wrapText="1"/>
    </xf>
    <xf numFmtId="164" fontId="1" fillId="0" borderId="16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18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0" xfId="0" applyBorder="1" applyAlignment="1">
      <alignment/>
    </xf>
    <xf numFmtId="164" fontId="1" fillId="33" borderId="0" xfId="0" applyNumberFormat="1" applyFon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2" fontId="1" fillId="34" borderId="12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2" fontId="7" fillId="35" borderId="12" xfId="0" applyNumberFormat="1" applyFont="1" applyFill="1" applyBorder="1" applyAlignment="1">
      <alignment horizontal="center"/>
    </xf>
    <xf numFmtId="2" fontId="7" fillId="35" borderId="16" xfId="0" applyNumberFormat="1" applyFont="1" applyFill="1" applyBorder="1" applyAlignment="1">
      <alignment horizontal="center"/>
    </xf>
    <xf numFmtId="2" fontId="0" fillId="33" borderId="21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left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164" fontId="1" fillId="0" borderId="23" xfId="0" applyNumberFormat="1" applyFont="1" applyBorder="1" applyAlignment="1">
      <alignment horizontal="center" wrapText="1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164" fontId="7" fillId="0" borderId="0" xfId="0" applyNumberFormat="1" applyFont="1" applyBorder="1" applyAlignment="1">
      <alignment horizontal="centerContinuous"/>
    </xf>
    <xf numFmtId="0" fontId="0" fillId="0" borderId="10" xfId="0" applyFont="1" applyFill="1" applyBorder="1" applyAlignment="1">
      <alignment horizontal="center"/>
    </xf>
    <xf numFmtId="164" fontId="7" fillId="35" borderId="16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35" borderId="13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7" fillId="35" borderId="12" xfId="0" applyFont="1" applyFill="1" applyBorder="1" applyAlignment="1">
      <alignment horizontal="center"/>
    </xf>
    <xf numFmtId="0" fontId="7" fillId="35" borderId="24" xfId="0" applyFont="1" applyFill="1" applyBorder="1" applyAlignment="1">
      <alignment/>
    </xf>
    <xf numFmtId="0" fontId="7" fillId="35" borderId="25" xfId="0" applyFont="1" applyFill="1" applyBorder="1" applyAlignment="1">
      <alignment/>
    </xf>
    <xf numFmtId="2" fontId="7" fillId="35" borderId="25" xfId="0" applyNumberFormat="1" applyFont="1" applyFill="1" applyBorder="1" applyAlignment="1">
      <alignment horizontal="center"/>
    </xf>
    <xf numFmtId="164" fontId="7" fillId="35" borderId="26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71" fontId="0" fillId="0" borderId="0" xfId="0" applyNumberFormat="1" applyAlignment="1">
      <alignment horizontal="left"/>
    </xf>
    <xf numFmtId="0" fontId="1" fillId="0" borderId="27" xfId="0" applyFont="1" applyBorder="1" applyAlignment="1">
      <alignment/>
    </xf>
    <xf numFmtId="0" fontId="1" fillId="35" borderId="2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0" fillId="0" borderId="0" xfId="0" applyNumberFormat="1" applyFill="1" applyAlignment="1">
      <alignment/>
    </xf>
    <xf numFmtId="0" fontId="7" fillId="35" borderId="25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2" fontId="6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center" wrapText="1"/>
    </xf>
    <xf numFmtId="2" fontId="1" fillId="0" borderId="0" xfId="0" applyNumberFormat="1" applyFont="1" applyFill="1" applyAlignment="1">
      <alignment/>
    </xf>
    <xf numFmtId="2" fontId="0" fillId="0" borderId="28" xfId="0" applyNumberFormat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10" fillId="0" borderId="0" xfId="0" applyNumberFormat="1" applyFont="1" applyFill="1" applyBorder="1" applyAlignment="1">
      <alignment horizontal="center" wrapText="1"/>
    </xf>
    <xf numFmtId="4" fontId="7" fillId="35" borderId="12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/>
    </xf>
    <xf numFmtId="164" fontId="1" fillId="0" borderId="0" xfId="0" applyNumberFormat="1" applyFont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0" fillId="0" borderId="0" xfId="42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42" applyNumberFormat="1" applyFill="1" applyBorder="1" applyAlignment="1">
      <alignment/>
    </xf>
    <xf numFmtId="2" fontId="10" fillId="0" borderId="10" xfId="0" applyNumberFormat="1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2" fontId="0" fillId="0" borderId="15" xfId="0" applyNumberFormat="1" applyFill="1" applyBorder="1" applyAlignment="1">
      <alignment horizontal="center"/>
    </xf>
    <xf numFmtId="2" fontId="0" fillId="0" borderId="30" xfId="0" applyNumberForma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wrapText="1"/>
    </xf>
    <xf numFmtId="0" fontId="13" fillId="35" borderId="27" xfId="53" applyFont="1" applyFill="1" applyBorder="1" applyAlignment="1" applyProtection="1">
      <alignment horizontal="left" wrapText="1"/>
      <protection/>
    </xf>
    <xf numFmtId="0" fontId="11" fillId="0" borderId="0" xfId="0" applyFont="1" applyFill="1" applyAlignment="1">
      <alignment horizontal="left"/>
    </xf>
    <xf numFmtId="0" fontId="13" fillId="35" borderId="27" xfId="53" applyFont="1" applyFill="1" applyBorder="1" applyAlignment="1" applyProtection="1" quotePrefix="1">
      <alignment horizontal="left"/>
      <protection/>
    </xf>
    <xf numFmtId="0" fontId="13" fillId="35" borderId="27" xfId="53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>
      <alignment horizontal="left" wrapText="1"/>
    </xf>
    <xf numFmtId="2" fontId="0" fillId="0" borderId="0" xfId="0" applyNumberFormat="1" applyBorder="1" applyAlignment="1">
      <alignment horizontal="center"/>
    </xf>
    <xf numFmtId="0" fontId="7" fillId="35" borderId="17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2" fontId="10" fillId="0" borderId="0" xfId="0" applyNumberFormat="1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2" fontId="7" fillId="35" borderId="13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33" borderId="20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43" fontId="7" fillId="0" borderId="0" xfId="42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0" fillId="35" borderId="18" xfId="0" applyFill="1" applyBorder="1" applyAlignment="1">
      <alignment/>
    </xf>
    <xf numFmtId="0" fontId="7" fillId="0" borderId="34" xfId="0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 horizontal="center"/>
    </xf>
    <xf numFmtId="43" fontId="7" fillId="0" borderId="27" xfId="42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3" fontId="0" fillId="0" borderId="0" xfId="0" applyNumberFormat="1" applyFill="1" applyAlignment="1">
      <alignment/>
    </xf>
    <xf numFmtId="166" fontId="10" fillId="0" borderId="0" xfId="0" applyNumberFormat="1" applyFont="1" applyFill="1" applyBorder="1" applyAlignment="1">
      <alignment horizontal="center" wrapText="1"/>
    </xf>
    <xf numFmtId="164" fontId="1" fillId="33" borderId="21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0" fontId="0" fillId="0" borderId="25" xfId="0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43" fontId="7" fillId="35" borderId="27" xfId="42" applyNumberFormat="1" applyFont="1" applyFill="1" applyBorder="1" applyAlignment="1">
      <alignment horizontal="center"/>
    </xf>
    <xf numFmtId="2" fontId="1" fillId="0" borderId="37" xfId="0" applyNumberFormat="1" applyFont="1" applyBorder="1" applyAlignment="1">
      <alignment horizontal="center" wrapText="1"/>
    </xf>
    <xf numFmtId="2" fontId="1" fillId="0" borderId="38" xfId="0" applyNumberFormat="1" applyFont="1" applyBorder="1" applyAlignment="1">
      <alignment horizontal="center" wrapText="1"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0" fillId="0" borderId="40" xfId="0" applyFill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40" xfId="0" applyNumberFormat="1" applyFill="1" applyBorder="1" applyAlignment="1">
      <alignment horizontal="center"/>
    </xf>
    <xf numFmtId="2" fontId="0" fillId="0" borderId="40" xfId="0" applyNumberFormat="1" applyFont="1" applyFill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0" fillId="0" borderId="41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33" borderId="19" xfId="0" applyFont="1" applyFill="1" applyBorder="1" applyAlignment="1">
      <alignment wrapText="1"/>
    </xf>
    <xf numFmtId="0" fontId="1" fillId="33" borderId="21" xfId="0" applyFont="1" applyFill="1" applyBorder="1" applyAlignment="1">
      <alignment wrapText="1"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 horizontal="center" wrapText="1"/>
    </xf>
    <xf numFmtId="0" fontId="0" fillId="33" borderId="44" xfId="0" applyFill="1" applyBorder="1" applyAlignment="1">
      <alignment/>
    </xf>
    <xf numFmtId="2" fontId="7" fillId="35" borderId="45" xfId="0" applyNumberFormat="1" applyFont="1" applyFill="1" applyBorder="1" applyAlignment="1">
      <alignment horizontal="center"/>
    </xf>
    <xf numFmtId="0" fontId="1" fillId="33" borderId="33" xfId="0" applyFont="1" applyFill="1" applyBorder="1" applyAlignment="1">
      <alignment/>
    </xf>
    <xf numFmtId="0" fontId="1" fillId="33" borderId="44" xfId="0" applyFont="1" applyFill="1" applyBorder="1" applyAlignment="1">
      <alignment/>
    </xf>
    <xf numFmtId="2" fontId="7" fillId="35" borderId="27" xfId="0" applyNumberFormat="1" applyFont="1" applyFill="1" applyBorder="1" applyAlignment="1">
      <alignment horizontal="center"/>
    </xf>
    <xf numFmtId="164" fontId="1" fillId="0" borderId="45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wrapText="1"/>
    </xf>
    <xf numFmtId="0" fontId="1" fillId="33" borderId="32" xfId="0" applyFont="1" applyFill="1" applyBorder="1" applyAlignment="1">
      <alignment wrapText="1"/>
    </xf>
    <xf numFmtId="0" fontId="1" fillId="33" borderId="33" xfId="0" applyFont="1" applyFill="1" applyBorder="1" applyAlignment="1">
      <alignment wrapText="1"/>
    </xf>
    <xf numFmtId="0" fontId="1" fillId="33" borderId="44" xfId="0" applyFont="1" applyFill="1" applyBorder="1" applyAlignment="1">
      <alignment wrapText="1"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4" fontId="7" fillId="0" borderId="27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45" xfId="0" applyFont="1" applyBorder="1" applyAlignment="1">
      <alignment/>
    </xf>
    <xf numFmtId="0" fontId="1" fillId="34" borderId="17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7" fillId="35" borderId="17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51" xfId="0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45" xfId="0" applyBorder="1" applyAlignment="1">
      <alignment/>
    </xf>
    <xf numFmtId="0" fontId="1" fillId="0" borderId="48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35" borderId="18" xfId="0" applyFont="1" applyFill="1" applyBorder="1" applyAlignment="1">
      <alignment/>
    </xf>
    <xf numFmtId="0" fontId="0" fillId="35" borderId="51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2" fontId="1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G44"/>
  <sheetViews>
    <sheetView showGridLines="0" view="pageBreakPreview" zoomScale="75" zoomScaleSheetLayoutView="75" zoomScalePageLayoutView="0" workbookViewId="0" topLeftCell="B1">
      <selection activeCell="C5" sqref="C5"/>
    </sheetView>
  </sheetViews>
  <sheetFormatPr defaultColWidth="9.140625" defaultRowHeight="12.75"/>
  <cols>
    <col min="1" max="1" width="6.421875" style="0" customWidth="1"/>
    <col min="2" max="2" width="58.7109375" style="0" customWidth="1"/>
    <col min="3" max="3" width="37.57421875" style="76" customWidth="1"/>
    <col min="5" max="5" width="9.140625" style="92" customWidth="1"/>
  </cols>
  <sheetData>
    <row r="1" ht="31.5" customHeight="1"/>
    <row r="2" ht="20.25">
      <c r="B2" s="96" t="s">
        <v>101</v>
      </c>
    </row>
    <row r="3" ht="20.25">
      <c r="B3" s="96" t="s">
        <v>102</v>
      </c>
    </row>
    <row r="4" ht="15.75">
      <c r="B4" s="87"/>
    </row>
    <row r="5" ht="15.75">
      <c r="B5" s="87"/>
    </row>
    <row r="6" ht="15.75">
      <c r="B6" s="87" t="s">
        <v>100</v>
      </c>
    </row>
    <row r="8" ht="15.75">
      <c r="B8" s="87" t="s">
        <v>99</v>
      </c>
    </row>
    <row r="9" ht="12.75">
      <c r="B9" s="89">
        <v>39672</v>
      </c>
    </row>
    <row r="10" ht="12.75">
      <c r="B10" s="89"/>
    </row>
    <row r="11" ht="12.75">
      <c r="B11" s="89"/>
    </row>
    <row r="13" ht="12.75">
      <c r="B13" s="2" t="s">
        <v>31</v>
      </c>
    </row>
    <row r="14" ht="13.5" thickBot="1"/>
    <row r="15" spans="2:3" ht="24" customHeight="1" thickBot="1">
      <c r="B15" s="90" t="s">
        <v>30</v>
      </c>
      <c r="C15" s="91" t="s">
        <v>32</v>
      </c>
    </row>
    <row r="16" ht="12.75">
      <c r="C16" s="120"/>
    </row>
    <row r="17" ht="13.5" thickBot="1">
      <c r="C17" s="121"/>
    </row>
    <row r="18" spans="2:5" ht="15" customHeight="1" thickBot="1">
      <c r="B18" s="90" t="s">
        <v>58</v>
      </c>
      <c r="C18" s="122" t="s">
        <v>50</v>
      </c>
      <c r="E18" s="93"/>
    </row>
    <row r="19" spans="2:7" ht="15" customHeight="1" thickBot="1">
      <c r="B19" s="2"/>
      <c r="C19" s="121"/>
      <c r="G19" s="87"/>
    </row>
    <row r="20" spans="2:7" ht="15" customHeight="1" thickBot="1">
      <c r="B20" s="90" t="s">
        <v>59</v>
      </c>
      <c r="C20" s="122" t="s">
        <v>51</v>
      </c>
      <c r="G20" s="88"/>
    </row>
    <row r="21" spans="2:7" ht="15" customHeight="1" thickBot="1">
      <c r="B21" s="2"/>
      <c r="C21" s="121"/>
      <c r="G21" s="87"/>
    </row>
    <row r="22" spans="2:7" ht="15" customHeight="1" thickBot="1">
      <c r="B22" s="90" t="s">
        <v>60</v>
      </c>
      <c r="C22" s="122" t="s">
        <v>52</v>
      </c>
      <c r="G22" s="87"/>
    </row>
    <row r="23" spans="2:7" ht="15" customHeight="1" thickBot="1">
      <c r="B23" s="2"/>
      <c r="C23" s="121"/>
      <c r="G23" s="69"/>
    </row>
    <row r="24" spans="2:7" ht="15" customHeight="1" thickBot="1">
      <c r="B24" s="90" t="s">
        <v>61</v>
      </c>
      <c r="C24" s="122" t="s">
        <v>53</v>
      </c>
      <c r="G24" s="69"/>
    </row>
    <row r="25" spans="2:3" ht="15" customHeight="1" thickBot="1">
      <c r="B25" s="2"/>
      <c r="C25" s="121"/>
    </row>
    <row r="26" spans="2:3" ht="15" customHeight="1" thickBot="1">
      <c r="B26" s="90" t="s">
        <v>62</v>
      </c>
      <c r="C26" s="122" t="s">
        <v>54</v>
      </c>
    </row>
    <row r="27" spans="2:3" ht="15" customHeight="1" thickBot="1">
      <c r="B27" s="2"/>
      <c r="C27" s="121"/>
    </row>
    <row r="28" spans="2:3" ht="15" customHeight="1" thickBot="1">
      <c r="B28" s="90" t="s">
        <v>63</v>
      </c>
      <c r="C28" s="125" t="s">
        <v>139</v>
      </c>
    </row>
    <row r="29" spans="2:3" ht="15" customHeight="1" thickBot="1">
      <c r="B29" s="2"/>
      <c r="C29" s="121"/>
    </row>
    <row r="30" spans="2:3" ht="15" customHeight="1" thickBot="1">
      <c r="B30" s="90" t="s">
        <v>55</v>
      </c>
      <c r="C30" s="122" t="s">
        <v>67</v>
      </c>
    </row>
    <row r="31" spans="2:3" ht="15" customHeight="1" thickBot="1">
      <c r="B31" s="2"/>
      <c r="C31" s="123"/>
    </row>
    <row r="32" spans="2:3" ht="15" customHeight="1" thickBot="1">
      <c r="B32" s="90" t="s">
        <v>56</v>
      </c>
      <c r="C32" s="124" t="s">
        <v>68</v>
      </c>
    </row>
    <row r="33" spans="2:3" ht="15" customHeight="1" thickBot="1">
      <c r="B33" s="2"/>
      <c r="C33" s="123"/>
    </row>
    <row r="34" spans="2:3" ht="15" customHeight="1" thickBot="1">
      <c r="B34" s="90" t="s">
        <v>57</v>
      </c>
      <c r="C34" s="124" t="s">
        <v>69</v>
      </c>
    </row>
    <row r="35" spans="2:3" ht="15" customHeight="1" thickBot="1">
      <c r="B35" s="2"/>
      <c r="C35" s="123"/>
    </row>
    <row r="36" spans="2:3" ht="15" customHeight="1" thickBot="1">
      <c r="B36" s="90" t="s">
        <v>64</v>
      </c>
      <c r="C36" s="124" t="s">
        <v>70</v>
      </c>
    </row>
    <row r="37" spans="2:3" ht="15" customHeight="1" thickBot="1">
      <c r="B37" s="2"/>
      <c r="C37" s="123"/>
    </row>
    <row r="38" spans="2:3" ht="15" customHeight="1" thickBot="1">
      <c r="B38" s="90" t="s">
        <v>65</v>
      </c>
      <c r="C38" s="124" t="s">
        <v>71</v>
      </c>
    </row>
    <row r="39" spans="2:3" ht="15" customHeight="1" thickBot="1">
      <c r="B39" s="2"/>
      <c r="C39" s="123"/>
    </row>
    <row r="40" spans="2:3" ht="15" customHeight="1" thickBot="1">
      <c r="B40" s="90" t="s">
        <v>66</v>
      </c>
      <c r="C40" s="124" t="s">
        <v>72</v>
      </c>
    </row>
    <row r="41" ht="13.5" thickBot="1">
      <c r="C41" s="120"/>
    </row>
    <row r="42" spans="2:3" ht="13.5" thickBot="1">
      <c r="B42" s="90" t="s">
        <v>110</v>
      </c>
      <c r="C42" s="125" t="s">
        <v>113</v>
      </c>
    </row>
    <row r="43" spans="3:5" ht="13.5" thickBot="1">
      <c r="C43" s="120"/>
      <c r="E43" s="119"/>
    </row>
    <row r="44" spans="2:3" ht="13.5" thickBot="1">
      <c r="B44" s="90" t="s">
        <v>111</v>
      </c>
      <c r="C44" s="125" t="s">
        <v>114</v>
      </c>
    </row>
  </sheetData>
  <sheetProtection/>
  <hyperlinks>
    <hyperlink ref="C18" location="'1a. PBC 01 General Distribution'!A1" display="1a. PBC 01 General Distribution'!A1"/>
    <hyperlink ref="C20" location="'1b. LWL 01 General Distribution'!A1" display="1b. LWL 01 General Distribution'!A1"/>
    <hyperlink ref="C22" location="'2a. PBC 07 General Distribution'!A1" display="2a. PBC 07 General Distributiont'!A1"/>
    <hyperlink ref="C24" location="'2b. LWL 07 General Distribution'!A1" display="2b. LWL 07 General Distribution'!A1"/>
    <hyperlink ref="C26" location="'3a. PBC01-PB07 Submerged Change'!A1" display="3a. PBC01-PBC07 Submerged Change'!A1"/>
    <hyperlink ref="C30" location="'4a. PBC 07  Mangrove Change'!A1" display="4a. PBC 07 Mangrove Chane'!A1"/>
    <hyperlink ref="C32" location="'4b. LWL 07  Mangrove  Change'!A1" display="'4b. LWL 07  Mangrove  Change'!A1"/>
    <hyperlink ref="C34" location="'5a. PBC 07 Oyster Reef Habitat'!A1" display="'5a. PBC 07 Oyster Reef Habitat'!A1"/>
    <hyperlink ref="C36" location="'5b. LWL 07 Oyster Reef Habitat'!A1" display="'5b. LWL 07 Oyster Reef Habitat'!A1"/>
    <hyperlink ref="C38" location="'6a. PBC 07 Cordgrass '!A1" display="'6a. PBC 07 Cordgrass '!A1"/>
    <hyperlink ref="C40" location="'6b. LWL 07 Cordgrass'!A1" display="'6b. LWL 07 Cordgrass'!A1"/>
    <hyperlink ref="C42" location="'7a. PBC01-PB07 Seagrass Change'!A1" display="7a. PB01-PB07 Seagrass Change'!A1"/>
    <hyperlink ref="C44" location="'7b. LW01-LW07 Seagrass Change'!A1" display="7b. LW01-LW07 Seagrass Change'!A1"/>
    <hyperlink ref="C28" location="'3b. LW01-LW07 Submerged Change'!A1" display="3b. LWL01-LWL07 Submerged Change'!A1"/>
  </hyperlinks>
  <printOptions/>
  <pageMargins left="0.75" right="0.75" top="1" bottom="1" header="0.5" footer="0.5"/>
  <pageSetup horizontalDpi="600" verticalDpi="600" orientation="portrait" scale="86" r:id="rId1"/>
  <colBreaks count="1" manualBreakCount="1">
    <brk id="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G23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22.7109375" style="13" customWidth="1"/>
    <col min="2" max="2" width="19.421875" style="13" customWidth="1"/>
    <col min="3" max="3" width="14.421875" style="10" customWidth="1"/>
    <col min="4" max="4" width="12.421875" style="10" customWidth="1"/>
    <col min="5" max="5" width="19.00390625" style="16" customWidth="1"/>
    <col min="6" max="6" width="16.421875" style="10" customWidth="1"/>
    <col min="7" max="7" width="18.140625" style="10" customWidth="1"/>
    <col min="8" max="16384" width="9.140625" style="10" customWidth="1"/>
  </cols>
  <sheetData>
    <row r="1" spans="1:5" ht="12.75">
      <c r="A1" s="38"/>
      <c r="B1" s="38"/>
      <c r="C1" s="69"/>
      <c r="D1" s="69"/>
      <c r="E1" s="70"/>
    </row>
    <row r="2" spans="1:5" s="68" customFormat="1" ht="15.75">
      <c r="A2" s="71" t="s">
        <v>44</v>
      </c>
      <c r="B2" s="71"/>
      <c r="C2" s="72"/>
      <c r="D2" s="72"/>
      <c r="E2" s="73"/>
    </row>
    <row r="3" spans="1:5" s="68" customFormat="1" ht="16.5" customHeight="1">
      <c r="A3" s="209" t="s">
        <v>18</v>
      </c>
      <c r="B3" s="209"/>
      <c r="C3" s="209"/>
      <c r="D3" s="209"/>
      <c r="E3" s="209"/>
    </row>
    <row r="4" spans="1:5" ht="16.5" customHeight="1" thickBot="1">
      <c r="A4" s="32"/>
      <c r="B4" s="32"/>
      <c r="C4" s="32"/>
      <c r="D4" s="32"/>
      <c r="E4" s="32"/>
    </row>
    <row r="5" spans="1:7" s="11" customFormat="1" ht="43.5" customHeight="1" thickBot="1">
      <c r="A5" s="29" t="s">
        <v>0</v>
      </c>
      <c r="B5" s="30" t="s">
        <v>5</v>
      </c>
      <c r="C5" s="30" t="s">
        <v>24</v>
      </c>
      <c r="D5" s="30" t="s">
        <v>26</v>
      </c>
      <c r="E5" s="41" t="s">
        <v>28</v>
      </c>
      <c r="F5" s="117"/>
      <c r="G5" s="117"/>
    </row>
    <row r="6" spans="1:5" ht="12.75">
      <c r="A6" s="137"/>
      <c r="B6" s="138"/>
      <c r="C6" s="138"/>
      <c r="D6" s="138"/>
      <c r="E6" s="172"/>
    </row>
    <row r="7" spans="1:5" ht="12.75">
      <c r="A7" s="31" t="s">
        <v>11</v>
      </c>
      <c r="B7" s="24" t="s">
        <v>15</v>
      </c>
      <c r="C7" s="12">
        <v>6540</v>
      </c>
      <c r="D7" s="18">
        <v>0</v>
      </c>
      <c r="E7" s="37">
        <f>(D7/D17)*100</f>
        <v>0</v>
      </c>
    </row>
    <row r="8" spans="1:5" ht="12.75">
      <c r="A8" s="53"/>
      <c r="B8" s="58"/>
      <c r="C8" s="59"/>
      <c r="D8" s="52"/>
      <c r="E8" s="63"/>
    </row>
    <row r="9" spans="1:5" ht="12.75">
      <c r="A9" s="31" t="s">
        <v>8</v>
      </c>
      <c r="B9" s="24" t="s">
        <v>15</v>
      </c>
      <c r="C9" s="12">
        <v>6540</v>
      </c>
      <c r="D9" s="18">
        <v>0.34781346579430666</v>
      </c>
      <c r="E9" s="37">
        <f>(D9/D17)*100</f>
        <v>8.28733723618716</v>
      </c>
    </row>
    <row r="10" spans="1:5" ht="12.75">
      <c r="A10" s="135"/>
      <c r="B10" s="168"/>
      <c r="C10" s="168"/>
      <c r="D10" s="168"/>
      <c r="E10" s="169"/>
    </row>
    <row r="11" spans="1:5" ht="12.75">
      <c r="A11" s="31" t="s">
        <v>9</v>
      </c>
      <c r="B11" s="24" t="s">
        <v>15</v>
      </c>
      <c r="C11" s="12">
        <v>6540</v>
      </c>
      <c r="D11" s="18">
        <v>3.8491131932966023</v>
      </c>
      <c r="E11" s="37">
        <f>(D11/D17)*100</f>
        <v>91.71266276381283</v>
      </c>
    </row>
    <row r="12" spans="1:5" ht="12.75">
      <c r="A12" s="135"/>
      <c r="B12" s="168"/>
      <c r="C12" s="168"/>
      <c r="D12" s="168"/>
      <c r="E12" s="169"/>
    </row>
    <row r="13" spans="1:5" ht="12.75">
      <c r="A13" s="31" t="s">
        <v>10</v>
      </c>
      <c r="B13" s="24" t="s">
        <v>15</v>
      </c>
      <c r="C13" s="12">
        <v>6540</v>
      </c>
      <c r="D13" s="18">
        <v>0</v>
      </c>
      <c r="E13" s="37">
        <f>(D13/D17)*100</f>
        <v>0</v>
      </c>
    </row>
    <row r="14" spans="1:5" ht="12.75">
      <c r="A14" s="135"/>
      <c r="B14" s="168"/>
      <c r="C14" s="168"/>
      <c r="D14" s="168"/>
      <c r="E14" s="169"/>
    </row>
    <row r="15" spans="1:5" ht="12.75">
      <c r="A15" s="31" t="s">
        <v>12</v>
      </c>
      <c r="B15" s="24" t="s">
        <v>15</v>
      </c>
      <c r="C15" s="12">
        <v>6540</v>
      </c>
      <c r="D15" s="20">
        <v>0</v>
      </c>
      <c r="E15" s="37">
        <f>(D15/D17)*100</f>
        <v>0</v>
      </c>
    </row>
    <row r="16" spans="1:5" ht="13.5" thickBot="1">
      <c r="A16" s="136"/>
      <c r="B16" s="183"/>
      <c r="C16" s="183"/>
      <c r="D16" s="183"/>
      <c r="E16" s="184"/>
    </row>
    <row r="17" spans="1:5" ht="30.75" customHeight="1" thickBot="1">
      <c r="A17" s="77" t="s">
        <v>22</v>
      </c>
      <c r="B17" s="78" t="s">
        <v>15</v>
      </c>
      <c r="C17" s="79">
        <v>6540</v>
      </c>
      <c r="D17" s="61">
        <f>SUM(D7,D9,D11,D13,D15)</f>
        <v>4.196926659090909</v>
      </c>
      <c r="E17" s="75">
        <f>SUM(E9:E16)</f>
        <v>99.99999999999999</v>
      </c>
    </row>
    <row r="19" ht="12.75">
      <c r="A19" s="13" t="s">
        <v>76</v>
      </c>
    </row>
    <row r="21" ht="12.75">
      <c r="A21" s="13" t="s">
        <v>25</v>
      </c>
    </row>
    <row r="22" ht="12.75">
      <c r="A22" s="13" t="s">
        <v>27</v>
      </c>
    </row>
    <row r="23" ht="12.75">
      <c r="A23" s="2" t="s">
        <v>90</v>
      </c>
    </row>
  </sheetData>
  <sheetProtection/>
  <mergeCells count="1">
    <mergeCell ref="A3:E3"/>
  </mergeCell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A1:E19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22.57421875" style="13" customWidth="1"/>
    <col min="2" max="2" width="22.28125" style="13" customWidth="1"/>
    <col min="3" max="3" width="14.421875" style="10" customWidth="1"/>
    <col min="4" max="4" width="12.421875" style="10" customWidth="1"/>
    <col min="5" max="5" width="19.00390625" style="16" customWidth="1"/>
    <col min="6" max="16384" width="9.140625" style="10" customWidth="1"/>
  </cols>
  <sheetData>
    <row r="1" spans="1:5" ht="12.75">
      <c r="A1" s="38"/>
      <c r="B1" s="38"/>
      <c r="C1" s="69"/>
      <c r="D1" s="69"/>
      <c r="E1" s="70"/>
    </row>
    <row r="2" spans="1:5" s="68" customFormat="1" ht="15.75">
      <c r="A2" s="71" t="s">
        <v>45</v>
      </c>
      <c r="B2" s="71"/>
      <c r="C2" s="72"/>
      <c r="D2" s="72"/>
      <c r="E2" s="73"/>
    </row>
    <row r="3" spans="1:5" s="68" customFormat="1" ht="16.5" customHeight="1">
      <c r="A3" s="209" t="s">
        <v>18</v>
      </c>
      <c r="B3" s="209"/>
      <c r="C3" s="209"/>
      <c r="D3" s="209"/>
      <c r="E3" s="209"/>
    </row>
    <row r="4" spans="1:5" ht="16.5" customHeight="1" thickBot="1">
      <c r="A4" s="32"/>
      <c r="B4" s="32"/>
      <c r="C4" s="32"/>
      <c r="D4" s="32"/>
      <c r="E4" s="32"/>
    </row>
    <row r="5" spans="1:5" s="11" customFormat="1" ht="43.5" customHeight="1" thickBot="1">
      <c r="A5" s="29" t="s">
        <v>0</v>
      </c>
      <c r="B5" s="30" t="s">
        <v>5</v>
      </c>
      <c r="C5" s="30" t="s">
        <v>24</v>
      </c>
      <c r="D5" s="30" t="s">
        <v>26</v>
      </c>
      <c r="E5" s="41" t="s">
        <v>38</v>
      </c>
    </row>
    <row r="6" spans="1:5" ht="12.75">
      <c r="A6" s="137"/>
      <c r="B6" s="138"/>
      <c r="C6" s="138"/>
      <c r="D6" s="138"/>
      <c r="E6" s="172"/>
    </row>
    <row r="7" spans="1:5" ht="13.5" thickBot="1">
      <c r="A7" s="31" t="s">
        <v>8</v>
      </c>
      <c r="B7" s="24" t="s">
        <v>15</v>
      </c>
      <c r="C7" s="12">
        <v>6540</v>
      </c>
      <c r="D7" s="18">
        <v>0.34781346579430666</v>
      </c>
      <c r="E7" s="37">
        <f>(D7/D13)*100</f>
        <v>8.28733723618716</v>
      </c>
    </row>
    <row r="8" spans="1:5" ht="12.75">
      <c r="A8" s="137"/>
      <c r="B8" s="138"/>
      <c r="C8" s="138"/>
      <c r="D8" s="138"/>
      <c r="E8" s="172"/>
    </row>
    <row r="9" spans="1:5" ht="13.5" thickBot="1">
      <c r="A9" s="31" t="s">
        <v>9</v>
      </c>
      <c r="B9" s="24" t="s">
        <v>15</v>
      </c>
      <c r="C9" s="12">
        <v>6540</v>
      </c>
      <c r="D9" s="18">
        <v>3.8491131932966023</v>
      </c>
      <c r="E9" s="37">
        <f>(D9/D13)*100</f>
        <v>91.71266276381283</v>
      </c>
    </row>
    <row r="10" spans="1:5" ht="12.75">
      <c r="A10" s="137"/>
      <c r="B10" s="138"/>
      <c r="C10" s="138"/>
      <c r="D10" s="138"/>
      <c r="E10" s="172"/>
    </row>
    <row r="11" spans="1:5" ht="13.5" thickBot="1">
      <c r="A11" s="31" t="s">
        <v>10</v>
      </c>
      <c r="B11" s="24" t="s">
        <v>15</v>
      </c>
      <c r="C11" s="12">
        <v>6540</v>
      </c>
      <c r="D11" s="18">
        <v>0</v>
      </c>
      <c r="E11" s="37">
        <f>(D11/D13)*100</f>
        <v>0</v>
      </c>
    </row>
    <row r="12" spans="1:5" ht="12.75">
      <c r="A12" s="137"/>
      <c r="B12" s="138"/>
      <c r="C12" s="138"/>
      <c r="D12" s="138"/>
      <c r="E12" s="172"/>
    </row>
    <row r="13" spans="1:5" ht="27.75" customHeight="1" thickBot="1">
      <c r="A13" s="80" t="s">
        <v>37</v>
      </c>
      <c r="B13" s="81" t="s">
        <v>15</v>
      </c>
      <c r="C13" s="95">
        <v>6540</v>
      </c>
      <c r="D13" s="82">
        <f>SUM(D7,D9,D11)</f>
        <v>4.196926659090909</v>
      </c>
      <c r="E13" s="83">
        <f>SUM(E6:E12)</f>
        <v>99.99999999999999</v>
      </c>
    </row>
    <row r="15" ht="12.75">
      <c r="A15" s="13" t="s">
        <v>76</v>
      </c>
    </row>
    <row r="17" ht="12.75">
      <c r="A17" s="13" t="s">
        <v>25</v>
      </c>
    </row>
    <row r="18" ht="12.75">
      <c r="A18" s="13" t="s">
        <v>27</v>
      </c>
    </row>
    <row r="19" ht="12.75">
      <c r="A19" s="2" t="s">
        <v>116</v>
      </c>
    </row>
  </sheetData>
  <sheetProtection/>
  <mergeCells count="1">
    <mergeCell ref="A3:E3"/>
  </mergeCells>
  <printOptions/>
  <pageMargins left="0.75" right="0.75" top="1" bottom="1" header="0.5" footer="0.5"/>
  <pageSetup horizontalDpi="600" verticalDpi="600" orientation="portrait" r:id="rId1"/>
  <headerFooter alignWithMargins="0"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E2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2.57421875" style="13" customWidth="1"/>
    <col min="2" max="2" width="28.28125" style="13" customWidth="1"/>
    <col min="3" max="3" width="11.00390625" style="10" customWidth="1"/>
    <col min="4" max="4" width="10.57421875" style="10" customWidth="1"/>
    <col min="5" max="5" width="17.140625" style="16" customWidth="1"/>
    <col min="6" max="16384" width="9.140625" style="10" customWidth="1"/>
  </cols>
  <sheetData>
    <row r="1" spans="1:5" ht="12.75">
      <c r="A1" s="38"/>
      <c r="B1" s="38"/>
      <c r="C1" s="69"/>
      <c r="D1" s="69"/>
      <c r="E1" s="70"/>
    </row>
    <row r="2" spans="1:5" ht="12.75">
      <c r="A2" s="3" t="s">
        <v>47</v>
      </c>
      <c r="B2" s="3"/>
      <c r="C2" s="4"/>
      <c r="D2" s="4"/>
      <c r="E2" s="6"/>
    </row>
    <row r="3" spans="1:5" ht="12.75">
      <c r="A3" s="211" t="s">
        <v>18</v>
      </c>
      <c r="B3" s="211"/>
      <c r="C3" s="211"/>
      <c r="D3" s="211"/>
      <c r="E3" s="211"/>
    </row>
    <row r="4" spans="1:5" ht="13.5" thickBot="1">
      <c r="A4" s="32"/>
      <c r="B4" s="32"/>
      <c r="C4" s="32"/>
      <c r="D4" s="32"/>
      <c r="E4" s="32"/>
    </row>
    <row r="5" spans="1:5" s="11" customFormat="1" ht="41.25" customHeight="1" thickBot="1">
      <c r="A5" s="29" t="s">
        <v>0</v>
      </c>
      <c r="B5" s="30" t="s">
        <v>5</v>
      </c>
      <c r="C5" s="30" t="s">
        <v>24</v>
      </c>
      <c r="D5" s="30" t="s">
        <v>26</v>
      </c>
      <c r="E5" s="41" t="s">
        <v>28</v>
      </c>
    </row>
    <row r="6" spans="1:5" ht="12.75">
      <c r="A6" s="137"/>
      <c r="B6" s="138"/>
      <c r="C6" s="138"/>
      <c r="D6" s="138"/>
      <c r="E6" s="172"/>
    </row>
    <row r="7" spans="1:5" ht="12.75">
      <c r="A7" s="31" t="s">
        <v>11</v>
      </c>
      <c r="B7" s="24" t="s">
        <v>16</v>
      </c>
      <c r="C7" s="74">
        <v>6421</v>
      </c>
      <c r="D7" s="22">
        <v>0</v>
      </c>
      <c r="E7" s="37">
        <f>(D7/D13)*100</f>
        <v>0</v>
      </c>
    </row>
    <row r="8" spans="1:5" ht="12.75">
      <c r="A8" s="135"/>
      <c r="B8" s="168"/>
      <c r="C8" s="168"/>
      <c r="D8" s="168"/>
      <c r="E8" s="169"/>
    </row>
    <row r="9" spans="1:5" ht="12.75">
      <c r="A9" s="31" t="s">
        <v>8</v>
      </c>
      <c r="B9" s="24" t="s">
        <v>16</v>
      </c>
      <c r="C9" s="74">
        <v>6421</v>
      </c>
      <c r="D9" s="22">
        <v>0</v>
      </c>
      <c r="E9" s="37">
        <f>(D9/D17)*100</f>
        <v>0</v>
      </c>
    </row>
    <row r="10" spans="1:5" ht="12.75">
      <c r="A10" s="135"/>
      <c r="B10" s="168"/>
      <c r="C10" s="168"/>
      <c r="D10" s="168"/>
      <c r="E10" s="169"/>
    </row>
    <row r="11" spans="1:5" ht="12.75">
      <c r="A11" s="31" t="s">
        <v>9</v>
      </c>
      <c r="B11" s="24" t="s">
        <v>16</v>
      </c>
      <c r="C11" s="74">
        <v>6421</v>
      </c>
      <c r="D11" s="22">
        <v>1.3533289552341599</v>
      </c>
      <c r="E11" s="37">
        <f>(D11/D17)*100</f>
        <v>89.43289637735423</v>
      </c>
    </row>
    <row r="12" spans="1:5" ht="12.75">
      <c r="A12" s="135"/>
      <c r="B12" s="168"/>
      <c r="C12" s="168"/>
      <c r="D12" s="168"/>
      <c r="E12" s="169"/>
    </row>
    <row r="13" spans="1:5" ht="12.75">
      <c r="A13" s="31" t="s">
        <v>10</v>
      </c>
      <c r="B13" s="24" t="s">
        <v>16</v>
      </c>
      <c r="C13" s="74">
        <v>6421</v>
      </c>
      <c r="D13" s="22">
        <v>0.1599050001147842</v>
      </c>
      <c r="E13" s="37">
        <f>(D13/D17)*100</f>
        <v>10.567103622645774</v>
      </c>
    </row>
    <row r="14" spans="1:5" ht="12.75">
      <c r="A14" s="135"/>
      <c r="B14" s="168"/>
      <c r="C14" s="168"/>
      <c r="D14" s="168"/>
      <c r="E14" s="169"/>
    </row>
    <row r="15" spans="1:5" ht="12.75">
      <c r="A15" s="31" t="s">
        <v>12</v>
      </c>
      <c r="B15" s="24" t="s">
        <v>16</v>
      </c>
      <c r="C15" s="74">
        <v>6421</v>
      </c>
      <c r="D15" s="21">
        <v>0</v>
      </c>
      <c r="E15" s="37">
        <f>(D15/D17)*100</f>
        <v>0</v>
      </c>
    </row>
    <row r="16" spans="1:5" ht="13.5" thickBot="1">
      <c r="A16" s="136"/>
      <c r="B16" s="183"/>
      <c r="C16" s="183"/>
      <c r="D16" s="183"/>
      <c r="E16" s="184"/>
    </row>
    <row r="17" spans="1:5" ht="27.75" customHeight="1" thickBot="1">
      <c r="A17" s="77" t="s">
        <v>22</v>
      </c>
      <c r="B17" s="78" t="s">
        <v>16</v>
      </c>
      <c r="C17" s="79">
        <v>6421</v>
      </c>
      <c r="D17" s="61">
        <f>SUM(D7,D9,D11,D13,D15)</f>
        <v>1.513233955348944</v>
      </c>
      <c r="E17" s="75">
        <f>SUM(E9:E16)</f>
        <v>100</v>
      </c>
    </row>
    <row r="19" ht="12.75">
      <c r="A19" s="13" t="s">
        <v>76</v>
      </c>
    </row>
    <row r="21" ht="12.75">
      <c r="A21" s="13" t="s">
        <v>25</v>
      </c>
    </row>
    <row r="22" ht="12.75">
      <c r="A22" s="13" t="s">
        <v>27</v>
      </c>
    </row>
    <row r="23" ht="12.75">
      <c r="A23" s="2" t="s">
        <v>90</v>
      </c>
    </row>
  </sheetData>
  <sheetProtection/>
  <mergeCells count="1">
    <mergeCell ref="A3:E3"/>
  </mergeCells>
  <printOptions/>
  <pageMargins left="0.75" right="0.75" top="1" bottom="1" header="0.5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9"/>
  </sheetPr>
  <dimension ref="A1:E19"/>
  <sheetViews>
    <sheetView tabSelected="1" view="pageBreakPreview" zoomScale="80" zoomScaleSheetLayoutView="80" zoomScalePageLayoutView="0" workbookViewId="0" topLeftCell="A1">
      <selection activeCell="E18" sqref="E18"/>
    </sheetView>
  </sheetViews>
  <sheetFormatPr defaultColWidth="9.140625" defaultRowHeight="12.75"/>
  <cols>
    <col min="1" max="1" width="23.7109375" style="13" customWidth="1"/>
    <col min="2" max="2" width="28.28125" style="13" customWidth="1"/>
    <col min="3" max="3" width="11.00390625" style="10" customWidth="1"/>
    <col min="4" max="4" width="10.57421875" style="10" customWidth="1"/>
    <col min="5" max="5" width="18.28125" style="16" customWidth="1"/>
    <col min="6" max="16384" width="9.140625" style="10" customWidth="1"/>
  </cols>
  <sheetData>
    <row r="1" spans="1:5" ht="12.75">
      <c r="A1" s="38"/>
      <c r="B1" s="38"/>
      <c r="C1" s="69"/>
      <c r="D1" s="69"/>
      <c r="E1" s="70"/>
    </row>
    <row r="2" spans="1:5" ht="12.75">
      <c r="A2" s="3" t="s">
        <v>46</v>
      </c>
      <c r="B2" s="3"/>
      <c r="C2" s="4"/>
      <c r="D2" s="4"/>
      <c r="E2" s="6"/>
    </row>
    <row r="3" spans="1:5" ht="12.75">
      <c r="A3" s="211" t="s">
        <v>18</v>
      </c>
      <c r="B3" s="211"/>
      <c r="C3" s="211"/>
      <c r="D3" s="211"/>
      <c r="E3" s="211"/>
    </row>
    <row r="4" spans="1:5" ht="13.5" thickBot="1">
      <c r="A4" s="32"/>
      <c r="B4" s="32"/>
      <c r="C4" s="32"/>
      <c r="D4" s="32"/>
      <c r="E4" s="32"/>
    </row>
    <row r="5" spans="1:5" s="11" customFormat="1" ht="42.75" customHeight="1" thickBot="1">
      <c r="A5" s="29" t="s">
        <v>0</v>
      </c>
      <c r="B5" s="30" t="s">
        <v>5</v>
      </c>
      <c r="C5" s="30" t="s">
        <v>24</v>
      </c>
      <c r="D5" s="30" t="s">
        <v>26</v>
      </c>
      <c r="E5" s="41" t="s">
        <v>38</v>
      </c>
    </row>
    <row r="6" spans="1:5" ht="12.75">
      <c r="A6" s="137"/>
      <c r="B6" s="138"/>
      <c r="C6" s="138"/>
      <c r="D6" s="138"/>
      <c r="E6" s="172"/>
    </row>
    <row r="7" spans="1:5" ht="12.75">
      <c r="A7" s="31" t="s">
        <v>8</v>
      </c>
      <c r="B7" s="24" t="s">
        <v>16</v>
      </c>
      <c r="C7" s="12">
        <v>6421</v>
      </c>
      <c r="D7" s="18">
        <v>0</v>
      </c>
      <c r="E7" s="37">
        <f>(D7/D13)*100</f>
        <v>0</v>
      </c>
    </row>
    <row r="8" spans="1:5" ht="12.75">
      <c r="A8" s="135"/>
      <c r="B8" s="168"/>
      <c r="C8" s="168"/>
      <c r="D8" s="168"/>
      <c r="E8" s="169"/>
    </row>
    <row r="9" spans="1:5" ht="12.75">
      <c r="A9" s="31" t="s">
        <v>9</v>
      </c>
      <c r="B9" s="24" t="s">
        <v>16</v>
      </c>
      <c r="C9" s="12">
        <v>6421</v>
      </c>
      <c r="D9" s="18">
        <v>1.3533289552341599</v>
      </c>
      <c r="E9" s="37">
        <f>(D9/D13)*100</f>
        <v>89.43289637735423</v>
      </c>
    </row>
    <row r="10" spans="1:5" ht="12.75">
      <c r="A10" s="135"/>
      <c r="B10" s="168"/>
      <c r="C10" s="168"/>
      <c r="D10" s="168"/>
      <c r="E10" s="169"/>
    </row>
    <row r="11" spans="1:5" ht="12.75">
      <c r="A11" s="31" t="s">
        <v>10</v>
      </c>
      <c r="B11" s="24" t="s">
        <v>16</v>
      </c>
      <c r="C11" s="12">
        <v>6421</v>
      </c>
      <c r="D11" s="18">
        <v>0.1599050001147842</v>
      </c>
      <c r="E11" s="37">
        <f>(D11/D13)*100</f>
        <v>10.567103622645774</v>
      </c>
    </row>
    <row r="12" spans="1:5" ht="13.5" thickBot="1">
      <c r="A12" s="136"/>
      <c r="B12" s="183"/>
      <c r="C12" s="183"/>
      <c r="D12" s="183"/>
      <c r="E12" s="184"/>
    </row>
    <row r="13" spans="1:5" ht="27.75" customHeight="1" thickBot="1">
      <c r="A13" s="77" t="s">
        <v>37</v>
      </c>
      <c r="B13" s="78" t="s">
        <v>16</v>
      </c>
      <c r="C13" s="79">
        <v>6421</v>
      </c>
      <c r="D13" s="61">
        <f>SUM(D7,D9,D11)</f>
        <v>1.513233955348944</v>
      </c>
      <c r="E13" s="75">
        <f>SUM(E7:E12)</f>
        <v>100</v>
      </c>
    </row>
    <row r="15" ht="12.75">
      <c r="A15" s="13" t="s">
        <v>76</v>
      </c>
    </row>
    <row r="17" ht="12.75">
      <c r="A17" s="13" t="s">
        <v>25</v>
      </c>
    </row>
    <row r="18" ht="12.75">
      <c r="A18" s="13" t="s">
        <v>27</v>
      </c>
    </row>
    <row r="19" ht="12.75">
      <c r="A19" s="2" t="s">
        <v>116</v>
      </c>
    </row>
  </sheetData>
  <sheetProtection/>
  <mergeCells count="1">
    <mergeCell ref="A3:E3"/>
  </mergeCells>
  <printOptions horizontalCentered="1"/>
  <pageMargins left="0.75" right="0.75" top="1" bottom="1" header="0.5" footer="0.5"/>
  <pageSetup horizontalDpi="600" verticalDpi="600" orientation="portrait" scale="97" r:id="rId1"/>
  <headerFooter alignWithMargins="0"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9"/>
  </sheetPr>
  <dimension ref="A1:Q49"/>
  <sheetViews>
    <sheetView view="pageBreakPreview" zoomScaleSheetLayoutView="100" zoomScalePageLayoutView="0" workbookViewId="0" topLeftCell="A1">
      <selection activeCell="E8" sqref="E8"/>
    </sheetView>
  </sheetViews>
  <sheetFormatPr defaultColWidth="9.140625" defaultRowHeight="12.75"/>
  <cols>
    <col min="1" max="1" width="19.00390625" style="0" customWidth="1"/>
    <col min="2" max="2" width="21.421875" style="0" customWidth="1"/>
    <col min="3" max="3" width="9.8515625" style="0" customWidth="1"/>
    <col min="4" max="4" width="12.8515625" style="0" customWidth="1"/>
    <col min="5" max="5" width="12.57421875" style="0" customWidth="1"/>
    <col min="6" max="6" width="21.28125" style="0" customWidth="1"/>
    <col min="7" max="7" width="16.57421875" style="0" customWidth="1"/>
    <col min="8" max="8" width="15.57421875" style="0" customWidth="1"/>
    <col min="9" max="9" width="18.7109375" style="10" customWidth="1"/>
    <col min="11" max="11" width="11.140625" style="1" customWidth="1"/>
    <col min="12" max="12" width="3.8515625" style="1" customWidth="1"/>
    <col min="14" max="14" width="9.140625" style="1" customWidth="1"/>
  </cols>
  <sheetData>
    <row r="1" spans="1:8" ht="12.75">
      <c r="A1" s="2"/>
      <c r="B1" s="2"/>
      <c r="D1" s="7"/>
      <c r="E1" s="7"/>
      <c r="F1" s="7"/>
      <c r="G1" s="7"/>
      <c r="H1" s="7"/>
    </row>
    <row r="2" spans="1:14" s="44" customFormat="1" ht="15.75">
      <c r="A2" s="205" t="s">
        <v>140</v>
      </c>
      <c r="B2" s="205"/>
      <c r="C2" s="205"/>
      <c r="D2" s="205"/>
      <c r="E2" s="205"/>
      <c r="F2" s="205"/>
      <c r="G2" s="205"/>
      <c r="H2" s="205"/>
      <c r="I2" s="187"/>
      <c r="K2" s="105"/>
      <c r="L2" s="105"/>
      <c r="N2" s="105"/>
    </row>
    <row r="3" spans="1:14" s="44" customFormat="1" ht="15.75">
      <c r="A3" s="205" t="s">
        <v>104</v>
      </c>
      <c r="B3" s="205"/>
      <c r="C3" s="205"/>
      <c r="D3" s="205"/>
      <c r="E3" s="205"/>
      <c r="F3" s="205"/>
      <c r="G3" s="205"/>
      <c r="H3" s="205"/>
      <c r="I3" s="187"/>
      <c r="K3" s="105"/>
      <c r="L3" s="105"/>
      <c r="N3" s="105"/>
    </row>
    <row r="4" ht="13.5" thickBot="1"/>
    <row r="5" spans="1:9" ht="55.5" customHeight="1" thickBot="1">
      <c r="A5" s="33" t="s">
        <v>0</v>
      </c>
      <c r="B5" s="34" t="s">
        <v>5</v>
      </c>
      <c r="C5" s="34" t="s">
        <v>7</v>
      </c>
      <c r="D5" s="34" t="s">
        <v>80</v>
      </c>
      <c r="E5" s="34" t="s">
        <v>81</v>
      </c>
      <c r="F5" s="35" t="s">
        <v>23</v>
      </c>
      <c r="G5" s="35" t="s">
        <v>141</v>
      </c>
      <c r="H5" s="35" t="s">
        <v>142</v>
      </c>
      <c r="I5" s="129" t="s">
        <v>126</v>
      </c>
    </row>
    <row r="6" spans="1:9" ht="12.75">
      <c r="A6" s="137"/>
      <c r="B6" s="138"/>
      <c r="C6" s="138"/>
      <c r="D6" s="138"/>
      <c r="E6" s="138"/>
      <c r="F6" s="138"/>
      <c r="G6" s="138"/>
      <c r="H6" s="138"/>
      <c r="I6" s="172"/>
    </row>
    <row r="7" spans="1:14" ht="12.75">
      <c r="A7" s="49" t="s">
        <v>11</v>
      </c>
      <c r="B7" s="24" t="s">
        <v>78</v>
      </c>
      <c r="C7" s="12">
        <v>9113</v>
      </c>
      <c r="D7" s="20">
        <v>19.167616483011937</v>
      </c>
      <c r="E7" s="18">
        <v>21.690854910468317</v>
      </c>
      <c r="F7" s="20">
        <f>E7-D7</f>
        <v>2.5232384274563806</v>
      </c>
      <c r="G7" s="21">
        <f>(D7/D29)*100</f>
        <v>0.972251227128948</v>
      </c>
      <c r="H7" s="21">
        <f>(E7/E29)*100</f>
        <v>1.06679644391587</v>
      </c>
      <c r="I7" s="113">
        <f>(F7/D7)*100</f>
        <v>13.16406987635996</v>
      </c>
      <c r="J7" s="102"/>
      <c r="K7" s="101"/>
      <c r="L7" s="101"/>
      <c r="M7" s="102"/>
      <c r="N7" s="101"/>
    </row>
    <row r="8" spans="1:14" ht="13.5" thickBot="1">
      <c r="A8" s="48"/>
      <c r="B8" s="14" t="s">
        <v>77</v>
      </c>
      <c r="C8" s="25">
        <v>9116</v>
      </c>
      <c r="D8" s="27">
        <v>232.00080853994493</v>
      </c>
      <c r="E8" s="18">
        <v>227.9155218089991</v>
      </c>
      <c r="F8" s="27">
        <f>E8-D8</f>
        <v>-4.085286730945825</v>
      </c>
      <c r="G8" s="131">
        <f>(D8/D29)*100</f>
        <v>11.76792487463341</v>
      </c>
      <c r="H8" s="131">
        <f>(E8/E29)*100</f>
        <v>11.20930775585648</v>
      </c>
      <c r="I8" s="114">
        <f aca="true" t="shared" si="0" ref="I8:I29">(F8/D8)*100</f>
        <v>-1.7608933161293</v>
      </c>
      <c r="J8" s="102"/>
      <c r="K8" s="101"/>
      <c r="L8" s="101"/>
      <c r="M8" s="102"/>
      <c r="N8" s="101"/>
    </row>
    <row r="9" spans="1:14" ht="13.5" thickBot="1">
      <c r="A9" s="43" t="s">
        <v>1</v>
      </c>
      <c r="B9" s="45"/>
      <c r="C9" s="46"/>
      <c r="D9" s="28">
        <f>SUM(D7:D8)</f>
        <v>251.16842502295685</v>
      </c>
      <c r="E9" s="28">
        <f>SUM(E7:E8)</f>
        <v>249.60637671946742</v>
      </c>
      <c r="F9" s="28">
        <f>SUM(F7:F8)</f>
        <v>-1.5620483034894441</v>
      </c>
      <c r="G9" s="28">
        <f>SUM(G7:G8)</f>
        <v>12.740176101762358</v>
      </c>
      <c r="H9" s="28">
        <f>SUM(H7:H8)</f>
        <v>12.27610419977235</v>
      </c>
      <c r="I9" s="115">
        <f t="shared" si="0"/>
        <v>-0.6219126880087227</v>
      </c>
      <c r="J9" s="110"/>
      <c r="K9" s="101"/>
      <c r="L9" s="101"/>
      <c r="M9" s="69"/>
      <c r="N9" s="101"/>
    </row>
    <row r="10" spans="1:14" ht="12.75">
      <c r="A10" s="137"/>
      <c r="B10" s="138"/>
      <c r="C10" s="138"/>
      <c r="D10" s="138"/>
      <c r="E10" s="138"/>
      <c r="F10" s="138"/>
      <c r="G10" s="138"/>
      <c r="H10" s="138"/>
      <c r="I10" s="172"/>
      <c r="J10" s="69"/>
      <c r="K10" s="101"/>
      <c r="L10" s="101"/>
      <c r="M10" s="69"/>
      <c r="N10" s="101"/>
    </row>
    <row r="11" spans="1:14" ht="12.75">
      <c r="A11" s="49" t="s">
        <v>8</v>
      </c>
      <c r="B11" s="24" t="s">
        <v>78</v>
      </c>
      <c r="C11" s="12">
        <v>9113</v>
      </c>
      <c r="D11" s="20">
        <v>12.9727535422406</v>
      </c>
      <c r="E11" s="18">
        <v>21.146316678076214</v>
      </c>
      <c r="F11" s="20">
        <f>E11-D11</f>
        <v>8.173563135835614</v>
      </c>
      <c r="G11" s="21">
        <f>(D11/D29)*100</f>
        <v>0.6580252459591626</v>
      </c>
      <c r="H11" s="21">
        <f>(E11/E29)*100</f>
        <v>1.0400150444602048</v>
      </c>
      <c r="I11" s="113">
        <f t="shared" si="0"/>
        <v>63.00561487753286</v>
      </c>
      <c r="J11" s="102"/>
      <c r="K11" s="103"/>
      <c r="L11" s="103"/>
      <c r="M11" s="102"/>
      <c r="N11" s="101"/>
    </row>
    <row r="12" spans="1:14" ht="13.5" thickBot="1">
      <c r="A12" s="48"/>
      <c r="B12" s="14" t="s">
        <v>77</v>
      </c>
      <c r="C12" s="25">
        <v>9116</v>
      </c>
      <c r="D12" s="27">
        <v>1135.6146776859505</v>
      </c>
      <c r="E12" s="26">
        <v>1069.260868814348</v>
      </c>
      <c r="F12" s="27">
        <f>E12-D12</f>
        <v>-66.3538088716025</v>
      </c>
      <c r="G12" s="131">
        <f>(D12/D29)*100</f>
        <v>57.60250706729055</v>
      </c>
      <c r="H12" s="131">
        <f>(E12/E29)*100</f>
        <v>52.588231177510195</v>
      </c>
      <c r="I12" s="114">
        <f t="shared" si="0"/>
        <v>-5.842986197291152</v>
      </c>
      <c r="J12" s="102"/>
      <c r="K12" s="103"/>
      <c r="L12" s="103"/>
      <c r="M12" s="102"/>
      <c r="N12" s="101"/>
    </row>
    <row r="13" spans="1:17" ht="13.5" thickBot="1">
      <c r="A13" s="43" t="s">
        <v>1</v>
      </c>
      <c r="B13" s="45"/>
      <c r="C13" s="46"/>
      <c r="D13" s="28">
        <f>SUM(D11:D12)</f>
        <v>1148.587431228191</v>
      </c>
      <c r="E13" s="28">
        <f>SUM(E11:E12)</f>
        <v>1090.407185492424</v>
      </c>
      <c r="F13" s="28">
        <f>SUM(F11:F12)</f>
        <v>-58.18024573576688</v>
      </c>
      <c r="G13" s="28">
        <f>SUM(G11:G12)</f>
        <v>58.26053231324971</v>
      </c>
      <c r="H13" s="28">
        <f>SUM(H11:H12)</f>
        <v>53.6282462219704</v>
      </c>
      <c r="I13" s="115">
        <f t="shared" si="0"/>
        <v>-5.065373706340702</v>
      </c>
      <c r="J13" s="69"/>
      <c r="K13" s="101"/>
      <c r="L13" s="101"/>
      <c r="M13" s="69"/>
      <c r="N13" s="101"/>
      <c r="O13" s="50"/>
      <c r="P13" s="50"/>
      <c r="Q13" s="50"/>
    </row>
    <row r="14" spans="1:17" ht="12.75">
      <c r="A14" s="137"/>
      <c r="B14" s="138"/>
      <c r="C14" s="138"/>
      <c r="D14" s="138"/>
      <c r="E14" s="138"/>
      <c r="F14" s="138"/>
      <c r="G14" s="138"/>
      <c r="H14" s="138"/>
      <c r="I14" s="172"/>
      <c r="J14" s="69"/>
      <c r="K14" s="101"/>
      <c r="L14" s="101"/>
      <c r="M14" s="69"/>
      <c r="N14" s="101"/>
      <c r="O14" s="50"/>
      <c r="P14" s="50"/>
      <c r="Q14" s="50"/>
    </row>
    <row r="15" spans="1:17" ht="12.75">
      <c r="A15" s="49" t="s">
        <v>9</v>
      </c>
      <c r="B15" s="24" t="s">
        <v>78</v>
      </c>
      <c r="C15" s="12">
        <v>9113</v>
      </c>
      <c r="D15" s="20">
        <v>0.7187528106060606</v>
      </c>
      <c r="E15" s="18">
        <v>20.91661281221304</v>
      </c>
      <c r="F15" s="20">
        <f>E15-D15</f>
        <v>20.19786000160698</v>
      </c>
      <c r="G15" s="21">
        <f>(D15/D29)*100</f>
        <v>0.036457756901254225</v>
      </c>
      <c r="H15" s="21">
        <f>(E15/E29)*100</f>
        <v>1.0287177826294458</v>
      </c>
      <c r="I15" s="113">
        <f t="shared" si="0"/>
        <v>2810.1260549612202</v>
      </c>
      <c r="J15" s="102"/>
      <c r="K15" s="103"/>
      <c r="L15" s="130"/>
      <c r="M15" s="102"/>
      <c r="N15" s="103"/>
      <c r="O15" s="106"/>
      <c r="P15" s="6"/>
      <c r="Q15" s="6"/>
    </row>
    <row r="16" spans="1:17" ht="13.5" thickBot="1">
      <c r="A16" s="48"/>
      <c r="B16" s="14" t="s">
        <v>77</v>
      </c>
      <c r="C16" s="25">
        <v>9116</v>
      </c>
      <c r="D16" s="27">
        <v>194.61887107438017</v>
      </c>
      <c r="E16" s="26">
        <v>183.59169272268136</v>
      </c>
      <c r="F16" s="27">
        <f>E16-D16</f>
        <v>-11.027178351698808</v>
      </c>
      <c r="G16" s="131">
        <f>(D16/D29)*100</f>
        <v>9.871777035617287</v>
      </c>
      <c r="H16" s="131">
        <f>(E16/E29)*100</f>
        <v>9.029379696534189</v>
      </c>
      <c r="I16" s="114">
        <f t="shared" si="0"/>
        <v>-5.666037569133982</v>
      </c>
      <c r="J16" s="102"/>
      <c r="K16" s="103"/>
      <c r="L16" s="103"/>
      <c r="M16" s="102"/>
      <c r="N16" s="103"/>
      <c r="O16" s="106"/>
      <c r="P16" s="6"/>
      <c r="Q16" s="6"/>
    </row>
    <row r="17" spans="1:17" ht="13.5" thickBot="1">
      <c r="A17" s="43" t="s">
        <v>1</v>
      </c>
      <c r="B17" s="45"/>
      <c r="C17" s="46"/>
      <c r="D17" s="28">
        <f>SUM(D15:D16)</f>
        <v>195.33762388498621</v>
      </c>
      <c r="E17" s="28">
        <f>SUM(E15:E16)</f>
        <v>204.5083055348944</v>
      </c>
      <c r="F17" s="28">
        <f>SUM(F15:F16)</f>
        <v>9.170681649908172</v>
      </c>
      <c r="G17" s="28">
        <f>SUM(G15:G16)</f>
        <v>9.908234792518542</v>
      </c>
      <c r="H17" s="28">
        <f>SUM(H15:H16)</f>
        <v>10.058097479163635</v>
      </c>
      <c r="I17" s="115">
        <f t="shared" si="0"/>
        <v>4.694785094400361</v>
      </c>
      <c r="J17" s="69"/>
      <c r="K17" s="101"/>
      <c r="L17" s="101"/>
      <c r="M17" s="69"/>
      <c r="N17" s="101"/>
      <c r="O17" s="50"/>
      <c r="P17" s="50"/>
      <c r="Q17" s="50"/>
    </row>
    <row r="18" spans="1:17" ht="12.75">
      <c r="A18" s="137"/>
      <c r="B18" s="138"/>
      <c r="C18" s="138"/>
      <c r="D18" s="138"/>
      <c r="E18" s="138"/>
      <c r="F18" s="138"/>
      <c r="G18" s="138"/>
      <c r="H18" s="138"/>
      <c r="I18" s="172"/>
      <c r="J18" s="69"/>
      <c r="K18" s="101"/>
      <c r="L18" s="101"/>
      <c r="M18" s="69"/>
      <c r="N18" s="101"/>
      <c r="O18" s="50"/>
      <c r="P18" s="50"/>
      <c r="Q18" s="50"/>
    </row>
    <row r="19" spans="1:17" ht="12.75">
      <c r="A19" s="49" t="s">
        <v>10</v>
      </c>
      <c r="B19" s="24" t="s">
        <v>78</v>
      </c>
      <c r="C19" s="12">
        <v>9113</v>
      </c>
      <c r="D19" s="20">
        <v>0.2761906046831956</v>
      </c>
      <c r="E19" s="18">
        <v>10.362438696051424</v>
      </c>
      <c r="F19" s="20">
        <f>E19-D19</f>
        <v>10.086248091368228</v>
      </c>
      <c r="G19" s="21">
        <f>(D19/D29)*100</f>
        <v>0.014009392068268662</v>
      </c>
      <c r="H19" s="21">
        <f>(E19/E29)*100</f>
        <v>0.5096439396636575</v>
      </c>
      <c r="I19" s="113">
        <f t="shared" si="0"/>
        <v>3651.915713402944</v>
      </c>
      <c r="J19" s="102"/>
      <c r="K19" s="101"/>
      <c r="L19" s="101"/>
      <c r="M19" s="102"/>
      <c r="N19" s="101"/>
      <c r="O19" s="50"/>
      <c r="P19" s="50"/>
      <c r="Q19" s="50"/>
    </row>
    <row r="20" spans="1:14" ht="13.5" thickBot="1">
      <c r="A20" s="48"/>
      <c r="B20" s="14" t="s">
        <v>77</v>
      </c>
      <c r="C20" s="25">
        <v>9116</v>
      </c>
      <c r="D20" s="27">
        <v>302.1731593204775</v>
      </c>
      <c r="E20" s="18">
        <v>382.9072662993572</v>
      </c>
      <c r="F20" s="27">
        <f>E20-D20</f>
        <v>80.73410697887971</v>
      </c>
      <c r="G20" s="131">
        <f>(D20/D29)*100</f>
        <v>15.32732174681953</v>
      </c>
      <c r="H20" s="131">
        <f>(E20/E29)*100</f>
        <v>18.832088994360525</v>
      </c>
      <c r="I20" s="114">
        <f t="shared" si="0"/>
        <v>26.717828665005644</v>
      </c>
      <c r="J20" s="102"/>
      <c r="K20" s="101"/>
      <c r="L20" s="101"/>
      <c r="M20" s="102"/>
      <c r="N20" s="101"/>
    </row>
    <row r="21" spans="1:14" ht="13.5" thickBot="1">
      <c r="A21" s="43" t="s">
        <v>1</v>
      </c>
      <c r="B21" s="45"/>
      <c r="C21" s="46"/>
      <c r="D21" s="28">
        <f>SUM(D19:D20)</f>
        <v>302.44934992516073</v>
      </c>
      <c r="E21" s="28">
        <f>SUM(E19:E20)</f>
        <v>393.26970499540863</v>
      </c>
      <c r="F21" s="28">
        <f>SUM(F19:F20)</f>
        <v>90.82035507024794</v>
      </c>
      <c r="G21" s="28">
        <f>SUM(G19:G20)</f>
        <v>15.3413311388878</v>
      </c>
      <c r="H21" s="28">
        <f>SUM(H19:H20)</f>
        <v>19.341732934024183</v>
      </c>
      <c r="I21" s="115">
        <f t="shared" si="0"/>
        <v>30.02828575849837</v>
      </c>
      <c r="J21" s="69"/>
      <c r="K21" s="101"/>
      <c r="L21" s="101"/>
      <c r="M21" s="69"/>
      <c r="N21" s="101"/>
    </row>
    <row r="22" spans="1:14" ht="12.75">
      <c r="A22" s="137"/>
      <c r="B22" s="138"/>
      <c r="C22" s="138"/>
      <c r="D22" s="138"/>
      <c r="E22" s="138"/>
      <c r="F22" s="138"/>
      <c r="G22" s="138"/>
      <c r="H22" s="138"/>
      <c r="I22" s="172"/>
      <c r="J22" s="69"/>
      <c r="K22" s="101"/>
      <c r="L22" s="101"/>
      <c r="M22" s="69"/>
      <c r="N22" s="101"/>
    </row>
    <row r="23" spans="1:14" ht="12.75">
      <c r="A23" s="49" t="s">
        <v>12</v>
      </c>
      <c r="B23" s="24" t="s">
        <v>78</v>
      </c>
      <c r="C23" s="12">
        <v>9113</v>
      </c>
      <c r="D23" s="20">
        <v>16.440654410009184</v>
      </c>
      <c r="E23" s="18">
        <v>14.31366143480257</v>
      </c>
      <c r="F23" s="20">
        <f>E23-D23</f>
        <v>-2.1269929752066137</v>
      </c>
      <c r="G23" s="21">
        <f>(D23/D29)*100</f>
        <v>0.833929791901942</v>
      </c>
      <c r="H23" s="21">
        <f>(E23/E29)*100</f>
        <v>0.7039723967123908</v>
      </c>
      <c r="I23" s="113">
        <f t="shared" si="0"/>
        <v>-12.937398488904952</v>
      </c>
      <c r="J23" s="102"/>
      <c r="K23" s="101"/>
      <c r="L23" s="101"/>
      <c r="M23" s="102"/>
      <c r="N23" s="101"/>
    </row>
    <row r="24" spans="1:14" ht="13.5" thickBot="1">
      <c r="A24" s="48"/>
      <c r="B24" s="14" t="s">
        <v>77</v>
      </c>
      <c r="C24" s="25">
        <v>9116</v>
      </c>
      <c r="D24" s="27">
        <v>57.48396634527089</v>
      </c>
      <c r="E24" s="26">
        <v>81.16503347107438</v>
      </c>
      <c r="F24" s="27">
        <f>E24-D24</f>
        <v>23.681067125803487</v>
      </c>
      <c r="G24" s="131">
        <f>(D24/D29)*100</f>
        <v>2.9157958616796456</v>
      </c>
      <c r="H24" s="131">
        <f>(E24/E29)*100</f>
        <v>3.9918467683570547</v>
      </c>
      <c r="I24" s="114">
        <f t="shared" si="0"/>
        <v>41.1959518999887</v>
      </c>
      <c r="J24" s="102"/>
      <c r="K24" s="101"/>
      <c r="L24" s="101"/>
      <c r="M24" s="102"/>
      <c r="N24" s="101"/>
    </row>
    <row r="25" spans="1:9" ht="13.5" thickBot="1">
      <c r="A25" s="43" t="s">
        <v>1</v>
      </c>
      <c r="B25" s="45"/>
      <c r="C25" s="47"/>
      <c r="D25" s="28">
        <f>SUM(D23:D24)</f>
        <v>73.92462075528007</v>
      </c>
      <c r="E25" s="28">
        <f>SUM(E23:E24)</f>
        <v>95.47869490587695</v>
      </c>
      <c r="F25" s="28">
        <f>SUM(F23:F24)</f>
        <v>21.554074150596875</v>
      </c>
      <c r="G25" s="28">
        <f>SUM(G23:G24)</f>
        <v>3.7497256535815877</v>
      </c>
      <c r="H25" s="28">
        <f>SUM(H23:H24)</f>
        <v>4.695819165069445</v>
      </c>
      <c r="I25" s="115">
        <f t="shared" si="0"/>
        <v>29.156827495875078</v>
      </c>
    </row>
    <row r="26" spans="1:9" ht="14.25" customHeight="1">
      <c r="A26" s="137"/>
      <c r="B26" s="138"/>
      <c r="C26" s="138"/>
      <c r="D26" s="138"/>
      <c r="E26" s="138"/>
      <c r="F26" s="138"/>
      <c r="G26" s="138"/>
      <c r="H26" s="138"/>
      <c r="I26" s="172"/>
    </row>
    <row r="27" spans="1:9" ht="12.75">
      <c r="A27" s="49" t="s">
        <v>22</v>
      </c>
      <c r="B27" s="24" t="s">
        <v>78</v>
      </c>
      <c r="C27" s="12">
        <v>9113</v>
      </c>
      <c r="D27" s="20">
        <f>SUM(D7,D11,D15,D19,D23)</f>
        <v>49.57596785055098</v>
      </c>
      <c r="E27" s="20">
        <f>SUM(E7,E11,E15,E19,E23)</f>
        <v>88.42988453161156</v>
      </c>
      <c r="F27" s="20">
        <f>E27-D27</f>
        <v>38.85391668106058</v>
      </c>
      <c r="G27" s="20">
        <f>SUM(G7,G11,G15,G19,G23)</f>
        <v>2.5146734139595757</v>
      </c>
      <c r="H27" s="20">
        <f>SUM(H7,H11,H15,H19,H23)</f>
        <v>4.349145607381569</v>
      </c>
      <c r="I27" s="113">
        <f t="shared" si="0"/>
        <v>78.37248240556289</v>
      </c>
    </row>
    <row r="28" spans="1:9" ht="13.5" thickBot="1">
      <c r="A28" s="48"/>
      <c r="B28" s="14" t="s">
        <v>77</v>
      </c>
      <c r="C28" s="25">
        <v>9116</v>
      </c>
      <c r="D28" s="27">
        <f>SUM(D8,D12,D16,D20,D24)</f>
        <v>1921.891482966024</v>
      </c>
      <c r="E28" s="27">
        <f>SUM(E8,E12,E16,E20,E24)</f>
        <v>1944.8403831164599</v>
      </c>
      <c r="F28" s="27">
        <f>SUM(F8,F12,F16,F20,F24)</f>
        <v>22.948900150436067</v>
      </c>
      <c r="G28" s="27">
        <f>SUM(G8,G12,G16,G20,G24)</f>
        <v>97.48532658604043</v>
      </c>
      <c r="H28" s="27">
        <f>SUM(H8,H12,H16,H20,H24)</f>
        <v>95.65085439261844</v>
      </c>
      <c r="I28" s="114">
        <f t="shared" si="0"/>
        <v>1.1940788724980145</v>
      </c>
    </row>
    <row r="29" spans="1:17" s="44" customFormat="1" ht="27.75" customHeight="1" thickBot="1">
      <c r="A29" s="195" t="s">
        <v>34</v>
      </c>
      <c r="B29" s="200"/>
      <c r="C29" s="201"/>
      <c r="D29" s="61">
        <f>SUM(D27:D28)</f>
        <v>1971.467450816575</v>
      </c>
      <c r="E29" s="61">
        <f>SUM(E27:E28)</f>
        <v>2033.2702676480715</v>
      </c>
      <c r="F29" s="61">
        <f>E29-D29</f>
        <v>61.80281683149656</v>
      </c>
      <c r="G29" s="61">
        <f>SUM(G27:G28)</f>
        <v>100</v>
      </c>
      <c r="H29" s="61">
        <f>SUM(H27:H28)</f>
        <v>100.00000000000001</v>
      </c>
      <c r="I29" s="61">
        <f t="shared" si="0"/>
        <v>3.13486366746243</v>
      </c>
      <c r="J29"/>
      <c r="K29" s="1"/>
      <c r="L29" s="1"/>
      <c r="M29"/>
      <c r="N29" s="1"/>
      <c r="O29"/>
      <c r="P29"/>
      <c r="Q29"/>
    </row>
    <row r="30" spans="1:17" ht="15">
      <c r="A30" s="38"/>
      <c r="B30" s="38"/>
      <c r="C30" s="39"/>
      <c r="D30" s="17"/>
      <c r="E30" s="17"/>
      <c r="F30" s="8"/>
      <c r="G30" s="17"/>
      <c r="H30" s="9"/>
      <c r="J30" s="44"/>
      <c r="K30" s="105"/>
      <c r="L30" s="105"/>
      <c r="M30" s="44"/>
      <c r="N30" s="105"/>
      <c r="O30" s="44"/>
      <c r="P30" s="44"/>
      <c r="Q30" s="44"/>
    </row>
    <row r="31" spans="1:8" ht="12.75">
      <c r="A31" s="13" t="s">
        <v>76</v>
      </c>
      <c r="B31" s="13"/>
      <c r="C31" s="10"/>
      <c r="D31" s="10"/>
      <c r="E31" s="15"/>
      <c r="F31" s="10"/>
      <c r="G31" s="16"/>
      <c r="H31" s="16"/>
    </row>
    <row r="32" spans="1:8" ht="12.75">
      <c r="A32" s="13"/>
      <c r="B32" s="13"/>
      <c r="C32" s="10"/>
      <c r="D32" s="10"/>
      <c r="E32" s="15"/>
      <c r="F32" s="10"/>
      <c r="G32" s="16"/>
      <c r="H32" s="16"/>
    </row>
    <row r="33" spans="1:8" ht="12.75">
      <c r="A33" s="13" t="s">
        <v>13</v>
      </c>
      <c r="B33" s="13"/>
      <c r="C33" s="10"/>
      <c r="D33" s="10"/>
      <c r="E33" s="15"/>
      <c r="F33" s="10"/>
      <c r="G33" s="16"/>
      <c r="H33" s="16"/>
    </row>
    <row r="34" spans="1:8" ht="12.75">
      <c r="A34" s="13" t="s">
        <v>6</v>
      </c>
      <c r="B34" s="13"/>
      <c r="C34" s="10"/>
      <c r="D34" s="10"/>
      <c r="E34" s="15"/>
      <c r="F34" s="10"/>
      <c r="G34" s="16"/>
      <c r="H34" s="16"/>
    </row>
    <row r="35" spans="1:8" ht="12.75">
      <c r="A35" s="13" t="s">
        <v>79</v>
      </c>
      <c r="B35" s="13"/>
      <c r="C35" s="10"/>
      <c r="D35" s="10"/>
      <c r="E35" s="15"/>
      <c r="F35" s="10"/>
      <c r="G35" s="16"/>
      <c r="H35" s="16"/>
    </row>
    <row r="36" spans="1:8" ht="12.75">
      <c r="A36" s="13" t="s">
        <v>123</v>
      </c>
      <c r="B36" s="13"/>
      <c r="C36" s="10"/>
      <c r="D36" s="10"/>
      <c r="E36" s="15"/>
      <c r="F36" s="10"/>
      <c r="G36" s="16"/>
      <c r="H36" s="16"/>
    </row>
    <row r="37" spans="1:8" ht="12.75">
      <c r="A37" s="13"/>
      <c r="B37" s="13"/>
      <c r="C37" s="10"/>
      <c r="D37" s="10"/>
      <c r="E37" s="15"/>
      <c r="F37" s="10"/>
      <c r="G37" s="16"/>
      <c r="H37" s="16"/>
    </row>
    <row r="38" spans="1:8" ht="12.75">
      <c r="A38" s="13"/>
      <c r="B38" s="13"/>
      <c r="C38" s="10"/>
      <c r="D38" s="10"/>
      <c r="E38" s="15"/>
      <c r="F38" s="10"/>
      <c r="G38" s="16"/>
      <c r="H38" s="16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</sheetData>
  <sheetProtection/>
  <mergeCells count="3">
    <mergeCell ref="A29:C29"/>
    <mergeCell ref="A2:I2"/>
    <mergeCell ref="A3:I3"/>
  </mergeCells>
  <printOptions horizontalCentered="1"/>
  <pageMargins left="0.75" right="0.75" top="1" bottom="1" header="0.5" footer="0.5"/>
  <pageSetup horizontalDpi="600" verticalDpi="600" orientation="portrait" scale="56" r:id="rId1"/>
  <ignoredErrors>
    <ignoredError sqref="F27:F28 F29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9"/>
  </sheetPr>
  <dimension ref="A1:Q41"/>
  <sheetViews>
    <sheetView view="pageBreakPreview" zoomScaleSheetLayoutView="100" zoomScalePageLayoutView="0" workbookViewId="0" topLeftCell="A1">
      <selection activeCell="A3" sqref="A3:I3"/>
    </sheetView>
  </sheetViews>
  <sheetFormatPr defaultColWidth="9.140625" defaultRowHeight="12.75"/>
  <cols>
    <col min="1" max="1" width="19.00390625" style="0" customWidth="1"/>
    <col min="2" max="2" width="21.421875" style="0" customWidth="1"/>
    <col min="3" max="3" width="9.8515625" style="0" customWidth="1"/>
    <col min="4" max="4" width="12.8515625" style="0" customWidth="1"/>
    <col min="5" max="5" width="12.57421875" style="0" customWidth="1"/>
    <col min="6" max="6" width="21.57421875" style="0" customWidth="1"/>
    <col min="7" max="7" width="16.57421875" style="0" customWidth="1"/>
    <col min="8" max="8" width="15.57421875" style="0" customWidth="1"/>
    <col min="9" max="9" width="18.7109375" style="10" customWidth="1"/>
    <col min="11" max="11" width="11.140625" style="1" customWidth="1"/>
    <col min="12" max="12" width="3.8515625" style="1" customWidth="1"/>
    <col min="14" max="14" width="9.140625" style="1" customWidth="1"/>
  </cols>
  <sheetData>
    <row r="1" spans="1:8" ht="12.75">
      <c r="A1" s="2"/>
      <c r="B1" s="2"/>
      <c r="D1" s="7"/>
      <c r="E1" s="7"/>
      <c r="F1" s="7"/>
      <c r="G1" s="7"/>
      <c r="H1" s="7"/>
    </row>
    <row r="2" spans="1:14" s="44" customFormat="1" ht="15.75">
      <c r="A2" s="205" t="s">
        <v>145</v>
      </c>
      <c r="B2" s="205"/>
      <c r="C2" s="205"/>
      <c r="D2" s="205"/>
      <c r="E2" s="205"/>
      <c r="F2" s="205"/>
      <c r="G2" s="205"/>
      <c r="H2" s="205"/>
      <c r="I2" s="187"/>
      <c r="K2" s="105"/>
      <c r="L2" s="105"/>
      <c r="N2" s="105"/>
    </row>
    <row r="3" spans="1:14" s="44" customFormat="1" ht="15.75">
      <c r="A3" s="205" t="s">
        <v>104</v>
      </c>
      <c r="B3" s="205"/>
      <c r="C3" s="205"/>
      <c r="D3" s="205"/>
      <c r="E3" s="205"/>
      <c r="F3" s="205"/>
      <c r="G3" s="205"/>
      <c r="H3" s="205"/>
      <c r="I3" s="187"/>
      <c r="K3" s="105"/>
      <c r="L3" s="105"/>
      <c r="N3" s="105"/>
    </row>
    <row r="4" ht="13.5" thickBot="1"/>
    <row r="5" spans="1:9" ht="53.25" customHeight="1" thickBot="1">
      <c r="A5" s="134" t="s">
        <v>0</v>
      </c>
      <c r="B5" s="33" t="s">
        <v>5</v>
      </c>
      <c r="C5" s="34" t="s">
        <v>7</v>
      </c>
      <c r="D5" s="34" t="s">
        <v>80</v>
      </c>
      <c r="E5" s="34" t="s">
        <v>81</v>
      </c>
      <c r="F5" s="35" t="s">
        <v>23</v>
      </c>
      <c r="G5" s="35" t="s">
        <v>143</v>
      </c>
      <c r="H5" s="35" t="s">
        <v>144</v>
      </c>
      <c r="I5" s="129" t="s">
        <v>126</v>
      </c>
    </row>
    <row r="6" spans="1:14" ht="12.75">
      <c r="A6" s="137"/>
      <c r="B6" s="138"/>
      <c r="C6" s="138"/>
      <c r="D6" s="138"/>
      <c r="E6" s="138"/>
      <c r="F6" s="138"/>
      <c r="G6" s="138"/>
      <c r="H6" s="138"/>
      <c r="I6" s="172"/>
      <c r="J6" s="69"/>
      <c r="K6" s="101"/>
      <c r="L6" s="101"/>
      <c r="M6" s="69"/>
      <c r="N6" s="101"/>
    </row>
    <row r="7" spans="1:14" ht="12.75">
      <c r="A7" s="49" t="s">
        <v>8</v>
      </c>
      <c r="B7" s="24" t="s">
        <v>78</v>
      </c>
      <c r="C7" s="12">
        <v>9113</v>
      </c>
      <c r="D7" s="20">
        <v>12.9727535422406</v>
      </c>
      <c r="E7" s="18">
        <v>21.146316678076214</v>
      </c>
      <c r="F7" s="20">
        <f>E7-D7</f>
        <v>8.173563135835614</v>
      </c>
      <c r="G7" s="21">
        <f>(D7/D21)*100</f>
        <v>0.7879588933441002</v>
      </c>
      <c r="H7" s="21">
        <f>(E7/E21)*100</f>
        <v>1.2526064514660946</v>
      </c>
      <c r="I7" s="113">
        <f>(F7/D7)*100</f>
        <v>63.00561487753286</v>
      </c>
      <c r="J7" s="102"/>
      <c r="K7" s="103"/>
      <c r="L7" s="103"/>
      <c r="M7" s="102"/>
      <c r="N7" s="101"/>
    </row>
    <row r="8" spans="1:14" ht="13.5" thickBot="1">
      <c r="A8" s="48"/>
      <c r="B8" s="24" t="s">
        <v>77</v>
      </c>
      <c r="C8" s="25">
        <v>9116</v>
      </c>
      <c r="D8" s="27">
        <v>1135.6146776859505</v>
      </c>
      <c r="E8" s="26">
        <v>1069.260868814348</v>
      </c>
      <c r="F8" s="27">
        <f>E8-D8</f>
        <v>-66.3538088716025</v>
      </c>
      <c r="G8" s="131">
        <f>(D8/D21)*100</f>
        <v>68.97669656492906</v>
      </c>
      <c r="H8" s="131">
        <f>(E8/E21)*100</f>
        <v>63.337889192102196</v>
      </c>
      <c r="I8" s="114">
        <f aca="true" t="shared" si="0" ref="I8:I21">(F8/D8)*100</f>
        <v>-5.842986197291152</v>
      </c>
      <c r="J8" s="102"/>
      <c r="K8" s="103"/>
      <c r="L8" s="103"/>
      <c r="M8" s="102"/>
      <c r="N8" s="101"/>
    </row>
    <row r="9" spans="1:17" ht="13.5" thickBot="1">
      <c r="A9" s="43" t="s">
        <v>1</v>
      </c>
      <c r="B9" s="45"/>
      <c r="C9" s="132"/>
      <c r="D9" s="28">
        <f>SUM(D7:D8)</f>
        <v>1148.587431228191</v>
      </c>
      <c r="E9" s="28">
        <f>SUM(E7:E8)</f>
        <v>1090.407185492424</v>
      </c>
      <c r="F9" s="28">
        <f>SUM(F7:F8)</f>
        <v>-58.18024573576688</v>
      </c>
      <c r="G9" s="28">
        <f>SUM(G7:G8)</f>
        <v>69.76465545827315</v>
      </c>
      <c r="H9" s="28">
        <f>SUM(H7:H8)</f>
        <v>64.59049564356829</v>
      </c>
      <c r="I9" s="115">
        <f t="shared" si="0"/>
        <v>-5.065373706340702</v>
      </c>
      <c r="J9" s="69"/>
      <c r="K9" s="101"/>
      <c r="L9" s="101"/>
      <c r="M9" s="69"/>
      <c r="N9" s="101"/>
      <c r="O9" s="50"/>
      <c r="P9" s="50"/>
      <c r="Q9" s="50"/>
    </row>
    <row r="10" spans="1:17" ht="12.75">
      <c r="A10" s="137"/>
      <c r="B10" s="138"/>
      <c r="C10" s="138"/>
      <c r="D10" s="138"/>
      <c r="E10" s="138"/>
      <c r="F10" s="138"/>
      <c r="G10" s="138"/>
      <c r="H10" s="138"/>
      <c r="I10" s="172"/>
      <c r="J10" s="69"/>
      <c r="K10" s="101"/>
      <c r="L10" s="101"/>
      <c r="M10" s="69"/>
      <c r="N10" s="101"/>
      <c r="O10" s="50"/>
      <c r="P10" s="50"/>
      <c r="Q10" s="50"/>
    </row>
    <row r="11" spans="1:17" ht="12.75">
      <c r="A11" s="49" t="s">
        <v>9</v>
      </c>
      <c r="B11" s="24" t="s">
        <v>78</v>
      </c>
      <c r="C11" s="12">
        <v>9113</v>
      </c>
      <c r="D11" s="20">
        <v>0.7187528106060606</v>
      </c>
      <c r="E11" s="18">
        <v>20.91661281221304</v>
      </c>
      <c r="F11" s="20">
        <f>E11-D11</f>
        <v>20.19786000160698</v>
      </c>
      <c r="G11" s="21">
        <f>(D11/D21)*100</f>
        <v>0.04365670459929942</v>
      </c>
      <c r="H11" s="21">
        <f>(E11/E21)*100</f>
        <v>1.2389998953605</v>
      </c>
      <c r="I11" s="113">
        <f t="shared" si="0"/>
        <v>2810.1260549612202</v>
      </c>
      <c r="J11" s="102"/>
      <c r="K11" s="103"/>
      <c r="L11" s="103"/>
      <c r="M11" s="102"/>
      <c r="N11" s="103"/>
      <c r="O11" s="106"/>
      <c r="P11" s="6"/>
      <c r="Q11" s="6"/>
    </row>
    <row r="12" spans="1:17" ht="13.5" thickBot="1">
      <c r="A12" s="48"/>
      <c r="B12" s="24" t="s">
        <v>77</v>
      </c>
      <c r="C12" s="25">
        <v>9116</v>
      </c>
      <c r="D12" s="27">
        <v>194.61887107438017</v>
      </c>
      <c r="E12" s="26">
        <v>183.59169272268136</v>
      </c>
      <c r="F12" s="27">
        <f>E12-D12</f>
        <v>-11.027178351698808</v>
      </c>
      <c r="G12" s="131">
        <f>(D12/D21)*100</f>
        <v>11.821057863800318</v>
      </c>
      <c r="H12" s="131">
        <f>(E12/E21)*100</f>
        <v>10.875091971853173</v>
      </c>
      <c r="I12" s="114">
        <f t="shared" si="0"/>
        <v>-5.666037569133982</v>
      </c>
      <c r="J12" s="102"/>
      <c r="K12" s="103"/>
      <c r="L12" s="103"/>
      <c r="M12" s="102"/>
      <c r="N12" s="103"/>
      <c r="O12" s="106"/>
      <c r="P12" s="6"/>
      <c r="Q12" s="6"/>
    </row>
    <row r="13" spans="1:17" ht="13.5" thickBot="1">
      <c r="A13" s="43" t="s">
        <v>1</v>
      </c>
      <c r="B13" s="45"/>
      <c r="C13" s="132"/>
      <c r="D13" s="28">
        <f>SUM(D11:D12)</f>
        <v>195.33762388498621</v>
      </c>
      <c r="E13" s="28">
        <f>SUM(E11:E12)</f>
        <v>204.5083055348944</v>
      </c>
      <c r="F13" s="28">
        <f>SUM(F11:F12)</f>
        <v>9.170681649908172</v>
      </c>
      <c r="G13" s="28">
        <f>SUM(G11:G12)</f>
        <v>11.864714568399618</v>
      </c>
      <c r="H13" s="28">
        <f>SUM(H11:H12)</f>
        <v>12.114091867213673</v>
      </c>
      <c r="I13" s="115">
        <f t="shared" si="0"/>
        <v>4.694785094400361</v>
      </c>
      <c r="J13" s="69"/>
      <c r="K13" s="101"/>
      <c r="L13" s="101"/>
      <c r="M13" s="69"/>
      <c r="N13" s="101"/>
      <c r="O13" s="50"/>
      <c r="P13" s="50"/>
      <c r="Q13" s="50"/>
    </row>
    <row r="14" spans="1:17" ht="12.75">
      <c r="A14" s="137"/>
      <c r="B14" s="138"/>
      <c r="C14" s="138"/>
      <c r="D14" s="138"/>
      <c r="E14" s="138"/>
      <c r="F14" s="138"/>
      <c r="G14" s="138"/>
      <c r="H14" s="138"/>
      <c r="I14" s="172"/>
      <c r="J14" s="69"/>
      <c r="K14" s="101"/>
      <c r="L14" s="101"/>
      <c r="M14" s="69"/>
      <c r="N14" s="101"/>
      <c r="O14" s="50"/>
      <c r="P14" s="50"/>
      <c r="Q14" s="50"/>
    </row>
    <row r="15" spans="1:17" ht="12.75">
      <c r="A15" s="49" t="s">
        <v>10</v>
      </c>
      <c r="B15" s="24" t="s">
        <v>78</v>
      </c>
      <c r="C15" s="12">
        <v>9113</v>
      </c>
      <c r="D15" s="20">
        <v>0.2761906046831956</v>
      </c>
      <c r="E15" s="18">
        <v>10.362438696051424</v>
      </c>
      <c r="F15" s="20">
        <f>E15-D15</f>
        <v>10.086248091368228</v>
      </c>
      <c r="G15" s="21">
        <f>(D15/D21)*100</f>
        <v>0.016775686249614903</v>
      </c>
      <c r="H15" s="21">
        <f>(E15/E21)*100</f>
        <v>0.6138212040044403</v>
      </c>
      <c r="I15" s="113">
        <f t="shared" si="0"/>
        <v>3651.915713402944</v>
      </c>
      <c r="J15" s="102"/>
      <c r="K15" s="101"/>
      <c r="L15" s="101"/>
      <c r="M15" s="102"/>
      <c r="N15" s="101"/>
      <c r="O15" s="50"/>
      <c r="P15" s="50"/>
      <c r="Q15" s="50"/>
    </row>
    <row r="16" spans="1:14" ht="13.5" thickBot="1">
      <c r="A16" s="48"/>
      <c r="B16" s="24" t="s">
        <v>77</v>
      </c>
      <c r="C16" s="25">
        <v>9116</v>
      </c>
      <c r="D16" s="27">
        <v>302.1731593204775</v>
      </c>
      <c r="E16" s="18">
        <v>382.9072662993572</v>
      </c>
      <c r="F16" s="27">
        <f>E16-D16</f>
        <v>80.73410697887971</v>
      </c>
      <c r="G16" s="131">
        <f>(D16/D21)*100</f>
        <v>18.353854287077613</v>
      </c>
      <c r="H16" s="131">
        <f>(E16/E21)*100</f>
        <v>22.681591285213614</v>
      </c>
      <c r="I16" s="114">
        <f t="shared" si="0"/>
        <v>26.717828665005644</v>
      </c>
      <c r="J16" s="102"/>
      <c r="K16" s="101"/>
      <c r="L16" s="101"/>
      <c r="M16" s="102"/>
      <c r="N16" s="101"/>
    </row>
    <row r="17" spans="1:14" ht="13.5" thickBot="1">
      <c r="A17" s="43" t="s">
        <v>1</v>
      </c>
      <c r="B17" s="45"/>
      <c r="C17" s="132"/>
      <c r="D17" s="28">
        <f>SUM(D15:D16)</f>
        <v>302.44934992516073</v>
      </c>
      <c r="E17" s="28">
        <f>SUM(E15:E16)</f>
        <v>393.26970499540863</v>
      </c>
      <c r="F17" s="28">
        <f>SUM(F15:F16)</f>
        <v>90.82035507024794</v>
      </c>
      <c r="G17" s="28">
        <f>SUM(G15:G16)</f>
        <v>18.37062997332723</v>
      </c>
      <c r="H17" s="28">
        <f>SUM(H15:H16)</f>
        <v>23.295412489218055</v>
      </c>
      <c r="I17" s="115">
        <f t="shared" si="0"/>
        <v>30.02828575849837</v>
      </c>
      <c r="J17" s="69"/>
      <c r="K17" s="101"/>
      <c r="L17" s="101"/>
      <c r="M17" s="69"/>
      <c r="N17" s="101"/>
    </row>
    <row r="18" spans="1:9" ht="14.25" customHeight="1">
      <c r="A18" s="137"/>
      <c r="B18" s="138"/>
      <c r="C18" s="138"/>
      <c r="D18" s="138"/>
      <c r="E18" s="138"/>
      <c r="F18" s="138"/>
      <c r="G18" s="138"/>
      <c r="H18" s="138"/>
      <c r="I18" s="172"/>
    </row>
    <row r="19" spans="1:9" ht="12.75">
      <c r="A19" s="49" t="s">
        <v>37</v>
      </c>
      <c r="B19" s="24" t="s">
        <v>78</v>
      </c>
      <c r="C19" s="12">
        <v>9113</v>
      </c>
      <c r="D19" s="20">
        <f>SUM(D7,D11,D15)</f>
        <v>13.967696957529856</v>
      </c>
      <c r="E19" s="20">
        <f>SUM(E7,E11,E15)</f>
        <v>52.42536818634068</v>
      </c>
      <c r="F19" s="20">
        <f>E19-D19</f>
        <v>38.457671228810824</v>
      </c>
      <c r="G19" s="20">
        <f>SUM(G7,G11,G15)</f>
        <v>0.8483912841930145</v>
      </c>
      <c r="H19" s="20">
        <f>SUM(H7,H11,H15)</f>
        <v>3.1054275508310347</v>
      </c>
      <c r="I19" s="113">
        <f t="shared" si="0"/>
        <v>275.33294390438965</v>
      </c>
    </row>
    <row r="20" spans="1:9" ht="13.5" thickBot="1">
      <c r="A20" s="48"/>
      <c r="B20" s="24" t="s">
        <v>77</v>
      </c>
      <c r="C20" s="12">
        <v>9116</v>
      </c>
      <c r="D20" s="27">
        <f>SUM(D8,D12,D16)</f>
        <v>1632.4067080808081</v>
      </c>
      <c r="E20" s="27">
        <f>SUM(E8,E12,E16)</f>
        <v>1635.7598278363864</v>
      </c>
      <c r="F20" s="27">
        <f>E20-D20</f>
        <v>3.353119755578291</v>
      </c>
      <c r="G20" s="27">
        <f>SUM(G8,G12,G16)</f>
        <v>99.15160871580699</v>
      </c>
      <c r="H20" s="27">
        <f>SUM(H8,H12,H16)</f>
        <v>96.89457244916898</v>
      </c>
      <c r="I20" s="114">
        <f t="shared" si="0"/>
        <v>0.20540957954776448</v>
      </c>
    </row>
    <row r="21" spans="1:17" s="44" customFormat="1" ht="24.75" customHeight="1" thickBot="1">
      <c r="A21" s="195" t="s">
        <v>33</v>
      </c>
      <c r="B21" s="200"/>
      <c r="C21" s="200"/>
      <c r="D21" s="133">
        <f>SUM(D19:D20)</f>
        <v>1646.374405038338</v>
      </c>
      <c r="E21" s="61">
        <f>SUM(E19:E20)</f>
        <v>1688.185196022727</v>
      </c>
      <c r="F21" s="61">
        <f>E21-D21</f>
        <v>41.81079098438909</v>
      </c>
      <c r="G21" s="61">
        <f>SUM(G19:G20)</f>
        <v>100</v>
      </c>
      <c r="H21" s="61">
        <f>SUM(H19:H20)</f>
        <v>100.00000000000001</v>
      </c>
      <c r="I21" s="61">
        <f t="shared" si="0"/>
        <v>2.539567601174866</v>
      </c>
      <c r="J21"/>
      <c r="K21" s="1"/>
      <c r="L21" s="1"/>
      <c r="M21"/>
      <c r="N21" s="1"/>
      <c r="O21"/>
      <c r="P21"/>
      <c r="Q21"/>
    </row>
    <row r="22" spans="1:17" ht="15">
      <c r="A22" s="38"/>
      <c r="B22" s="38"/>
      <c r="C22" s="39"/>
      <c r="D22" s="17"/>
      <c r="E22" s="17"/>
      <c r="F22" s="8"/>
      <c r="G22" s="17"/>
      <c r="H22" s="9"/>
      <c r="J22" s="44"/>
      <c r="K22" s="105"/>
      <c r="L22" s="105"/>
      <c r="M22" s="44"/>
      <c r="N22" s="105"/>
      <c r="O22" s="44"/>
      <c r="P22" s="44"/>
      <c r="Q22" s="44"/>
    </row>
    <row r="23" spans="1:8" ht="12.75">
      <c r="A23" s="13" t="s">
        <v>76</v>
      </c>
      <c r="B23" s="13"/>
      <c r="C23" s="10"/>
      <c r="D23" s="10"/>
      <c r="E23" s="15"/>
      <c r="F23" s="10"/>
      <c r="G23" s="16"/>
      <c r="H23" s="16"/>
    </row>
    <row r="24" spans="1:8" ht="12.75">
      <c r="A24" s="13"/>
      <c r="B24" s="13"/>
      <c r="C24" s="10"/>
      <c r="D24" s="10"/>
      <c r="E24" s="15"/>
      <c r="F24" s="10"/>
      <c r="G24" s="16"/>
      <c r="H24" s="16"/>
    </row>
    <row r="25" spans="1:8" ht="12.75">
      <c r="A25" s="13" t="s">
        <v>13</v>
      </c>
      <c r="B25" s="13"/>
      <c r="C25" s="10"/>
      <c r="D25" s="10"/>
      <c r="E25" s="15"/>
      <c r="F25" s="10"/>
      <c r="G25" s="16"/>
      <c r="H25" s="16"/>
    </row>
    <row r="26" spans="1:8" ht="12.75">
      <c r="A26" s="13" t="s">
        <v>6</v>
      </c>
      <c r="B26" s="13"/>
      <c r="C26" s="10"/>
      <c r="D26" s="10"/>
      <c r="E26" s="15"/>
      <c r="F26" s="10"/>
      <c r="G26" s="16"/>
      <c r="H26" s="16"/>
    </row>
    <row r="27" spans="1:8" ht="12.75">
      <c r="A27" s="13" t="s">
        <v>79</v>
      </c>
      <c r="B27" s="13"/>
      <c r="C27" s="10"/>
      <c r="D27" s="10"/>
      <c r="E27" s="15"/>
      <c r="F27" s="10"/>
      <c r="G27" s="16"/>
      <c r="H27" s="16"/>
    </row>
    <row r="28" spans="1:8" ht="12.75">
      <c r="A28" s="13" t="s">
        <v>124</v>
      </c>
      <c r="B28" s="13"/>
      <c r="C28" s="10"/>
      <c r="D28" s="10"/>
      <c r="E28" s="15"/>
      <c r="F28" s="10"/>
      <c r="G28" s="16"/>
      <c r="H28" s="16"/>
    </row>
    <row r="29" spans="1:8" ht="12.75">
      <c r="A29" s="13"/>
      <c r="B29" s="13"/>
      <c r="C29" s="10"/>
      <c r="D29" s="10"/>
      <c r="E29" s="15"/>
      <c r="F29" s="10"/>
      <c r="G29" s="16"/>
      <c r="H29" s="16"/>
    </row>
    <row r="30" spans="1:8" ht="12.75">
      <c r="A30" s="13"/>
      <c r="B30" s="13"/>
      <c r="C30" s="10"/>
      <c r="D30" s="10"/>
      <c r="E30" s="15"/>
      <c r="F30" s="10"/>
      <c r="G30" s="16"/>
      <c r="H30" s="16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</sheetData>
  <sheetProtection/>
  <mergeCells count="3">
    <mergeCell ref="A2:I2"/>
    <mergeCell ref="A3:I3"/>
    <mergeCell ref="A21:C21"/>
  </mergeCells>
  <printOptions horizontalCentered="1"/>
  <pageMargins left="0.75" right="0.75" top="1" bottom="1" header="0.5" footer="0.5"/>
  <pageSetup horizontalDpi="600" verticalDpi="600" orientation="portrait" scale="56" r:id="rId1"/>
  <ignoredErrors>
    <ignoredError sqref="F19:F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2:M64"/>
  <sheetViews>
    <sheetView view="pageBreakPreview" zoomScale="75" zoomScaleSheetLayoutView="75" zoomScalePageLayoutView="0" workbookViewId="0" topLeftCell="A25">
      <selection activeCell="M45" sqref="M45"/>
    </sheetView>
  </sheetViews>
  <sheetFormatPr defaultColWidth="9.140625" defaultRowHeight="12.75"/>
  <cols>
    <col min="1" max="1" width="20.7109375" style="13" customWidth="1"/>
    <col min="2" max="2" width="19.00390625" style="13" customWidth="1"/>
    <col min="3" max="3" width="11.00390625" style="10" customWidth="1"/>
    <col min="4" max="4" width="15.7109375" style="10" customWidth="1"/>
    <col min="5" max="5" width="22.00390625" style="10" customWidth="1"/>
    <col min="6" max="6" width="20.28125" style="15" customWidth="1"/>
    <col min="7" max="7" width="9.8515625" style="15" bestFit="1" customWidth="1"/>
    <col min="8" max="11" width="9.140625" style="10" customWidth="1"/>
    <col min="12" max="12" width="13.28125" style="10" customWidth="1"/>
    <col min="13" max="13" width="15.421875" style="10" customWidth="1"/>
    <col min="14" max="16384" width="9.140625" style="10" customWidth="1"/>
  </cols>
  <sheetData>
    <row r="2" spans="1:7" s="68" customFormat="1" ht="15.75">
      <c r="A2" s="186" t="s">
        <v>39</v>
      </c>
      <c r="B2" s="187"/>
      <c r="C2" s="187"/>
      <c r="D2" s="187"/>
      <c r="E2" s="187"/>
      <c r="F2" s="187"/>
      <c r="G2" s="97"/>
    </row>
    <row r="3" spans="1:7" s="68" customFormat="1" ht="15.75">
      <c r="A3" s="186" t="s">
        <v>103</v>
      </c>
      <c r="B3" s="187"/>
      <c r="C3" s="187"/>
      <c r="D3" s="187"/>
      <c r="E3" s="187"/>
      <c r="F3" s="187"/>
      <c r="G3" s="97"/>
    </row>
    <row r="4" spans="1:4" ht="13.5" thickBot="1">
      <c r="A4" s="32"/>
      <c r="B4" s="32"/>
      <c r="C4" s="32"/>
      <c r="D4" s="32"/>
    </row>
    <row r="5" spans="1:13" s="11" customFormat="1" ht="69.75" customHeight="1" thickBot="1">
      <c r="A5" s="29" t="s">
        <v>0</v>
      </c>
      <c r="B5" s="30" t="s">
        <v>5</v>
      </c>
      <c r="C5" s="30" t="s">
        <v>7</v>
      </c>
      <c r="D5" s="112" t="s">
        <v>129</v>
      </c>
      <c r="E5" s="40" t="s">
        <v>106</v>
      </c>
      <c r="F5" s="41" t="s">
        <v>115</v>
      </c>
      <c r="G5" s="98"/>
      <c r="I5" s="116"/>
      <c r="J5" s="117"/>
      <c r="K5" s="117"/>
      <c r="L5" s="118"/>
      <c r="M5" s="116"/>
    </row>
    <row r="6" spans="1:7" s="11" customFormat="1" ht="12.75" customHeight="1">
      <c r="A6" s="137"/>
      <c r="B6" s="138"/>
      <c r="C6" s="138"/>
      <c r="D6" s="138"/>
      <c r="E6" s="138"/>
      <c r="F6" s="172"/>
      <c r="G6" s="98"/>
    </row>
    <row r="7" spans="1:7" ht="12.75">
      <c r="A7" s="31" t="s">
        <v>11</v>
      </c>
      <c r="B7" s="24" t="s">
        <v>78</v>
      </c>
      <c r="C7" s="12">
        <v>9113</v>
      </c>
      <c r="D7" s="18">
        <v>19.167616483011937</v>
      </c>
      <c r="E7" s="20">
        <f aca="true" t="shared" si="0" ref="E7:E12">D7/($D$13)*100</f>
        <v>0.8407607892595472</v>
      </c>
      <c r="F7" s="113">
        <f aca="true" t="shared" si="1" ref="F7:F12">D7/($D$53)*100</f>
        <v>0.16995132213645467</v>
      </c>
      <c r="G7" s="10"/>
    </row>
    <row r="8" spans="1:7" ht="12.75">
      <c r="A8" s="192"/>
      <c r="B8" s="24" t="s">
        <v>77</v>
      </c>
      <c r="C8" s="12">
        <v>9116</v>
      </c>
      <c r="D8" s="18">
        <v>232.00080853994493</v>
      </c>
      <c r="E8" s="20">
        <f t="shared" si="0"/>
        <v>10.176392201386875</v>
      </c>
      <c r="F8" s="113">
        <f t="shared" si="1"/>
        <v>2.0570551473124215</v>
      </c>
      <c r="G8" s="10"/>
    </row>
    <row r="9" spans="1:11" ht="12.75">
      <c r="A9" s="198"/>
      <c r="B9" s="24" t="s">
        <v>2</v>
      </c>
      <c r="C9" s="12">
        <v>9121</v>
      </c>
      <c r="D9" s="18">
        <v>3.4814059756657487</v>
      </c>
      <c r="E9" s="20">
        <f t="shared" si="0"/>
        <v>0.15270702220215202</v>
      </c>
      <c r="F9" s="113">
        <f t="shared" si="1"/>
        <v>0.0308681858791644</v>
      </c>
      <c r="G9" s="69"/>
      <c r="H9" s="69"/>
      <c r="I9" s="69"/>
      <c r="J9" s="69"/>
      <c r="K9" s="69"/>
    </row>
    <row r="10" spans="1:11" ht="12.75">
      <c r="A10" s="198"/>
      <c r="B10" s="24" t="s">
        <v>3</v>
      </c>
      <c r="C10" s="12">
        <v>6510</v>
      </c>
      <c r="D10" s="18">
        <v>143.15131602387513</v>
      </c>
      <c r="E10" s="20">
        <f t="shared" si="0"/>
        <v>6.27913301324901</v>
      </c>
      <c r="F10" s="113">
        <f t="shared" si="1"/>
        <v>1.2692634707812185</v>
      </c>
      <c r="G10" s="69"/>
      <c r="H10" s="69"/>
      <c r="I10" s="69"/>
      <c r="J10" s="69"/>
      <c r="K10" s="69"/>
    </row>
    <row r="11" spans="1:11" ht="12.75">
      <c r="A11" s="198"/>
      <c r="B11" s="24" t="s">
        <v>4</v>
      </c>
      <c r="C11" s="12">
        <v>5400</v>
      </c>
      <c r="D11" s="18">
        <v>1638.9162587235996</v>
      </c>
      <c r="E11" s="20">
        <f t="shared" si="0"/>
        <v>71.8887780562601</v>
      </c>
      <c r="F11" s="113">
        <f t="shared" si="1"/>
        <v>14.531592140727104</v>
      </c>
      <c r="G11" s="69"/>
      <c r="H11" s="69"/>
      <c r="I11" s="69"/>
      <c r="J11" s="69"/>
      <c r="K11" s="69"/>
    </row>
    <row r="12" spans="1:11" ht="13.5" thickBot="1">
      <c r="A12" s="199"/>
      <c r="B12" s="14" t="s">
        <v>14</v>
      </c>
      <c r="C12" s="25">
        <v>6120</v>
      </c>
      <c r="D12" s="100">
        <v>243.0768862656336</v>
      </c>
      <c r="E12" s="20">
        <f t="shared" si="0"/>
        <v>10.662228917642311</v>
      </c>
      <c r="F12" s="113">
        <f t="shared" si="1"/>
        <v>2.1552621442666475</v>
      </c>
      <c r="G12" s="69"/>
      <c r="H12" s="69"/>
      <c r="I12" s="69"/>
      <c r="J12" s="69"/>
      <c r="K12" s="69"/>
    </row>
    <row r="13" spans="1:11" ht="13.5" thickBot="1">
      <c r="A13" s="188" t="s">
        <v>1</v>
      </c>
      <c r="B13" s="189"/>
      <c r="C13" s="190"/>
      <c r="D13" s="42">
        <f>SUM(D7:D12)</f>
        <v>2279.794292011731</v>
      </c>
      <c r="E13" s="42">
        <f>SUM(E7:E12)</f>
        <v>99.99999999999999</v>
      </c>
      <c r="F13" s="115">
        <f>SUM(F7:F12)</f>
        <v>20.21399241110301</v>
      </c>
      <c r="G13" s="4"/>
      <c r="H13" s="5"/>
      <c r="I13" s="5"/>
      <c r="J13" s="6"/>
      <c r="K13" s="6"/>
    </row>
    <row r="14" spans="1:11" ht="12.75">
      <c r="A14" s="137"/>
      <c r="B14" s="138"/>
      <c r="C14" s="138"/>
      <c r="D14" s="138"/>
      <c r="E14" s="138"/>
      <c r="F14" s="172"/>
      <c r="G14" s="32"/>
      <c r="H14" s="32"/>
      <c r="I14" s="32"/>
      <c r="J14" s="32"/>
      <c r="K14" s="32"/>
    </row>
    <row r="15" spans="1:11" ht="12.75">
      <c r="A15" s="64" t="s">
        <v>75</v>
      </c>
      <c r="B15" s="24" t="s">
        <v>78</v>
      </c>
      <c r="C15" s="56">
        <v>9113</v>
      </c>
      <c r="D15" s="18">
        <v>12.9727535422406</v>
      </c>
      <c r="E15" s="20">
        <f aca="true" t="shared" si="2" ref="E15:E20">D15/($D$21)*100</f>
        <v>0.3497713018763808</v>
      </c>
      <c r="F15" s="113">
        <f aca="true" t="shared" si="3" ref="F15:F20">D15/($D$53)*100</f>
        <v>0.11502403641100607</v>
      </c>
      <c r="G15" s="69"/>
      <c r="H15" s="69"/>
      <c r="I15" s="69"/>
      <c r="J15" s="69"/>
      <c r="K15" s="69"/>
    </row>
    <row r="16" spans="1:11" ht="12.75">
      <c r="A16" s="48"/>
      <c r="B16" s="24" t="s">
        <v>77</v>
      </c>
      <c r="C16" s="56">
        <v>9116</v>
      </c>
      <c r="D16" s="18">
        <v>1135.6146776859505</v>
      </c>
      <c r="E16" s="20">
        <f t="shared" si="2"/>
        <v>30.61843601289428</v>
      </c>
      <c r="F16" s="113">
        <f t="shared" si="3"/>
        <v>10.069025331414801</v>
      </c>
      <c r="G16" s="69"/>
      <c r="H16" s="69"/>
      <c r="I16" s="69"/>
      <c r="J16" s="69"/>
      <c r="K16" s="69"/>
    </row>
    <row r="17" spans="1:11" ht="12.75">
      <c r="A17" s="54"/>
      <c r="B17" s="55" t="s">
        <v>2</v>
      </c>
      <c r="C17" s="56">
        <v>9121</v>
      </c>
      <c r="D17" s="18">
        <v>1.2068892196969696</v>
      </c>
      <c r="E17" s="20">
        <f t="shared" si="2"/>
        <v>0.03254013977984422</v>
      </c>
      <c r="F17" s="113">
        <f t="shared" si="3"/>
        <v>0.010700987195853126</v>
      </c>
      <c r="G17" s="69"/>
      <c r="H17" s="69"/>
      <c r="I17" s="69"/>
      <c r="J17" s="69"/>
      <c r="K17" s="69"/>
    </row>
    <row r="18" spans="1:11" ht="12.75">
      <c r="A18" s="54"/>
      <c r="B18" s="55" t="s">
        <v>3</v>
      </c>
      <c r="C18" s="56">
        <v>6510</v>
      </c>
      <c r="D18" s="18">
        <v>361.457316804408</v>
      </c>
      <c r="E18" s="20">
        <f t="shared" si="2"/>
        <v>9.745609970910245</v>
      </c>
      <c r="F18" s="113">
        <f t="shared" si="3"/>
        <v>3.2048924257874942</v>
      </c>
      <c r="G18" s="69"/>
      <c r="H18" s="69"/>
      <c r="I18" s="69"/>
      <c r="J18" s="69"/>
      <c r="K18" s="69"/>
    </row>
    <row r="19" spans="1:11" ht="12.75">
      <c r="A19" s="54"/>
      <c r="B19" s="55" t="s">
        <v>4</v>
      </c>
      <c r="C19" s="56">
        <v>5400</v>
      </c>
      <c r="D19" s="18">
        <v>2063.3798466483013</v>
      </c>
      <c r="E19" s="20">
        <f t="shared" si="2"/>
        <v>55.632834839396196</v>
      </c>
      <c r="F19" s="113">
        <f t="shared" si="3"/>
        <v>18.295135095090867</v>
      </c>
      <c r="G19" s="69"/>
      <c r="H19" s="69"/>
      <c r="I19" s="69"/>
      <c r="J19" s="69"/>
      <c r="K19" s="69"/>
    </row>
    <row r="20" spans="1:11" ht="13.5" thickBot="1">
      <c r="A20" s="54"/>
      <c r="B20" s="14" t="s">
        <v>14</v>
      </c>
      <c r="C20" s="25">
        <v>6120</v>
      </c>
      <c r="D20" s="100">
        <v>134.29302552800735</v>
      </c>
      <c r="E20" s="20">
        <f t="shared" si="2"/>
        <v>3.62080773514305</v>
      </c>
      <c r="F20" s="113">
        <f t="shared" si="3"/>
        <v>1.1907206752815376</v>
      </c>
      <c r="G20" s="69"/>
      <c r="H20" s="69"/>
      <c r="I20" s="69"/>
      <c r="J20" s="69"/>
      <c r="K20" s="69"/>
    </row>
    <row r="21" spans="1:11" s="13" customFormat="1" ht="13.5" thickBot="1">
      <c r="A21" s="191" t="s">
        <v>1</v>
      </c>
      <c r="B21" s="189"/>
      <c r="C21" s="190"/>
      <c r="D21" s="57">
        <f>SUM(D15:D20)</f>
        <v>3708.924509428605</v>
      </c>
      <c r="E21" s="42">
        <f>SUM(E15:E20)</f>
        <v>99.99999999999999</v>
      </c>
      <c r="F21" s="115">
        <f>SUM(F15:F20)</f>
        <v>32.88549855118156</v>
      </c>
      <c r="G21" s="38"/>
      <c r="H21" s="38"/>
      <c r="I21" s="38"/>
      <c r="J21" s="38"/>
      <c r="K21" s="38"/>
    </row>
    <row r="22" spans="1:11" ht="12.75">
      <c r="A22" s="137"/>
      <c r="B22" s="138"/>
      <c r="C22" s="138"/>
      <c r="D22" s="138"/>
      <c r="E22" s="138"/>
      <c r="F22" s="172"/>
      <c r="G22" s="69"/>
      <c r="H22" s="69"/>
      <c r="I22" s="69"/>
      <c r="J22" s="69"/>
      <c r="K22" s="69"/>
    </row>
    <row r="23" spans="1:11" ht="12.75">
      <c r="A23" s="64" t="s">
        <v>74</v>
      </c>
      <c r="B23" s="24" t="s">
        <v>78</v>
      </c>
      <c r="C23" s="12">
        <v>9113</v>
      </c>
      <c r="D23" s="18">
        <v>0.7187528106060606</v>
      </c>
      <c r="E23" s="20">
        <f aca="true" t="shared" si="4" ref="E23:E28">D23/($D$29)*100</f>
        <v>0.032888402404178514</v>
      </c>
      <c r="F23" s="113">
        <f aca="true" t="shared" si="5" ref="F23:F28">D23/($D$53)*100</f>
        <v>0.006372883689532067</v>
      </c>
      <c r="G23" s="69"/>
      <c r="H23" s="69"/>
      <c r="I23" s="69"/>
      <c r="J23" s="69"/>
      <c r="K23" s="69"/>
    </row>
    <row r="24" spans="1:11" ht="12.75">
      <c r="A24" s="192"/>
      <c r="B24" s="24" t="s">
        <v>77</v>
      </c>
      <c r="C24" s="12">
        <v>9116</v>
      </c>
      <c r="D24" s="18">
        <v>194.61887107438017</v>
      </c>
      <c r="E24" s="20">
        <f t="shared" si="4"/>
        <v>8.905292129493041</v>
      </c>
      <c r="F24" s="113">
        <f t="shared" si="5"/>
        <v>1.7256049796859094</v>
      </c>
      <c r="G24" s="69"/>
      <c r="H24" s="69"/>
      <c r="I24" s="69"/>
      <c r="J24" s="69"/>
      <c r="K24" s="69"/>
    </row>
    <row r="25" spans="1:11" ht="12.75">
      <c r="A25" s="193"/>
      <c r="B25" s="24" t="s">
        <v>2</v>
      </c>
      <c r="C25" s="12">
        <v>9121</v>
      </c>
      <c r="D25" s="20">
        <v>0</v>
      </c>
      <c r="E25" s="20">
        <f t="shared" si="4"/>
        <v>0</v>
      </c>
      <c r="F25" s="113">
        <f t="shared" si="5"/>
        <v>0</v>
      </c>
      <c r="G25" s="69"/>
      <c r="H25" s="69"/>
      <c r="I25" s="69"/>
      <c r="J25" s="69"/>
      <c r="K25" s="69"/>
    </row>
    <row r="26" spans="1:11" ht="12.75">
      <c r="A26" s="193"/>
      <c r="B26" s="24" t="s">
        <v>3</v>
      </c>
      <c r="C26" s="12">
        <v>6510</v>
      </c>
      <c r="D26" s="18">
        <v>461.157307162534</v>
      </c>
      <c r="E26" s="20">
        <f t="shared" si="4"/>
        <v>21.10145082674531</v>
      </c>
      <c r="F26" s="113">
        <f t="shared" si="5"/>
        <v>4.088890975809231</v>
      </c>
      <c r="G26" s="69"/>
      <c r="H26" s="69"/>
      <c r="I26" s="69"/>
      <c r="J26" s="69"/>
      <c r="K26" s="69"/>
    </row>
    <row r="27" spans="1:11" ht="12.75">
      <c r="A27" s="193"/>
      <c r="B27" s="24" t="s">
        <v>4</v>
      </c>
      <c r="C27" s="12">
        <v>5400</v>
      </c>
      <c r="D27" s="18">
        <v>1472.6337649219467</v>
      </c>
      <c r="E27" s="20">
        <f t="shared" si="4"/>
        <v>67.3841842982075</v>
      </c>
      <c r="F27" s="113">
        <f t="shared" si="5"/>
        <v>13.0572340902734</v>
      </c>
      <c r="G27" s="69"/>
      <c r="H27" s="69"/>
      <c r="I27" s="69"/>
      <c r="J27" s="69"/>
      <c r="K27" s="69"/>
    </row>
    <row r="28" spans="1:11" ht="13.5" thickBot="1">
      <c r="A28" s="194"/>
      <c r="B28" s="14" t="s">
        <v>14</v>
      </c>
      <c r="C28" s="25">
        <v>6120</v>
      </c>
      <c r="D28" s="100">
        <v>56.30068966326906</v>
      </c>
      <c r="E28" s="20">
        <f t="shared" si="4"/>
        <v>2.5761843431499667</v>
      </c>
      <c r="F28" s="113">
        <f t="shared" si="5"/>
        <v>0.4991949131467211</v>
      </c>
      <c r="G28" s="69"/>
      <c r="H28" s="69"/>
      <c r="I28" s="69"/>
      <c r="J28" s="69"/>
      <c r="K28" s="69"/>
    </row>
    <row r="29" spans="1:11" s="13" customFormat="1" ht="13.5" thickBot="1">
      <c r="A29" s="188" t="s">
        <v>1</v>
      </c>
      <c r="B29" s="189"/>
      <c r="C29" s="190"/>
      <c r="D29" s="42">
        <f>SUM(D23:D28)</f>
        <v>2185.4293856327363</v>
      </c>
      <c r="E29" s="42">
        <f>SUM(E23:E28)</f>
        <v>99.99999999999999</v>
      </c>
      <c r="F29" s="115">
        <f>SUM(F23:F28)</f>
        <v>19.377297842604793</v>
      </c>
      <c r="G29" s="38"/>
      <c r="H29" s="38"/>
      <c r="I29" s="38"/>
      <c r="J29" s="38"/>
      <c r="K29" s="38"/>
    </row>
    <row r="30" spans="1:11" ht="12.75">
      <c r="A30" s="137"/>
      <c r="B30" s="138"/>
      <c r="C30" s="138"/>
      <c r="D30" s="138"/>
      <c r="E30" s="138"/>
      <c r="F30" s="172"/>
      <c r="G30" s="69"/>
      <c r="H30" s="69"/>
      <c r="I30" s="69"/>
      <c r="J30" s="69"/>
      <c r="K30" s="69"/>
    </row>
    <row r="31" spans="1:11" ht="12.75">
      <c r="A31" s="64" t="s">
        <v>73</v>
      </c>
      <c r="B31" s="24" t="s">
        <v>78</v>
      </c>
      <c r="C31" s="12">
        <v>9113</v>
      </c>
      <c r="D31" s="18">
        <v>0.2761906046831956</v>
      </c>
      <c r="E31" s="20">
        <f aca="true" t="shared" si="6" ref="E31:E36">D31/($D$37)*100</f>
        <v>0.014803558460674951</v>
      </c>
      <c r="F31" s="113">
        <f aca="true" t="shared" si="7" ref="F31:F36">D31/($D$53)*100</f>
        <v>0.002448867780152921</v>
      </c>
      <c r="G31" s="69"/>
      <c r="H31" s="69"/>
      <c r="I31" s="69"/>
      <c r="J31" s="69"/>
      <c r="K31" s="69"/>
    </row>
    <row r="32" spans="1:11" ht="12.75">
      <c r="A32" s="192"/>
      <c r="B32" s="24" t="s">
        <v>77</v>
      </c>
      <c r="C32" s="12">
        <v>9116</v>
      </c>
      <c r="D32" s="18">
        <v>302.1731593204775</v>
      </c>
      <c r="E32" s="20">
        <f t="shared" si="6"/>
        <v>16.196199122626066</v>
      </c>
      <c r="F32" s="113">
        <f t="shared" si="7"/>
        <v>2.6792443382921336</v>
      </c>
      <c r="G32" s="69"/>
      <c r="H32" s="69"/>
      <c r="I32" s="69"/>
      <c r="J32" s="69"/>
      <c r="K32" s="69"/>
    </row>
    <row r="33" spans="1:11" ht="12.75">
      <c r="A33" s="198"/>
      <c r="B33" s="24" t="s">
        <v>2</v>
      </c>
      <c r="C33" s="12">
        <v>9121</v>
      </c>
      <c r="D33" s="18">
        <v>0</v>
      </c>
      <c r="E33" s="20">
        <f t="shared" si="6"/>
        <v>0</v>
      </c>
      <c r="F33" s="113">
        <f t="shared" si="7"/>
        <v>0</v>
      </c>
      <c r="G33" s="69"/>
      <c r="H33" s="69"/>
      <c r="I33" s="69"/>
      <c r="J33" s="69"/>
      <c r="K33" s="69"/>
    </row>
    <row r="34" spans="1:11" ht="12.75">
      <c r="A34" s="198"/>
      <c r="B34" s="24" t="s">
        <v>3</v>
      </c>
      <c r="C34" s="12">
        <v>6510</v>
      </c>
      <c r="D34" s="18">
        <v>334.006363865932</v>
      </c>
      <c r="E34" s="20">
        <f t="shared" si="6"/>
        <v>17.902429155395645</v>
      </c>
      <c r="F34" s="113">
        <f t="shared" si="7"/>
        <v>2.9614961876618815</v>
      </c>
      <c r="G34" s="69"/>
      <c r="H34" s="69"/>
      <c r="I34" s="69"/>
      <c r="J34" s="69"/>
      <c r="K34" s="69"/>
    </row>
    <row r="35" spans="1:11" ht="12.75">
      <c r="A35" s="198"/>
      <c r="B35" s="24" t="s">
        <v>4</v>
      </c>
      <c r="C35" s="12">
        <v>5400</v>
      </c>
      <c r="D35" s="18">
        <v>1155.9282568870524</v>
      </c>
      <c r="E35" s="20">
        <f t="shared" si="6"/>
        <v>61.956674981039704</v>
      </c>
      <c r="F35" s="113">
        <f t="shared" si="7"/>
        <v>10.24913743067402</v>
      </c>
      <c r="G35" s="69"/>
      <c r="H35" s="69"/>
      <c r="I35" s="69"/>
      <c r="J35" s="69"/>
      <c r="K35" s="69"/>
    </row>
    <row r="36" spans="1:11" ht="13.5" thickBot="1">
      <c r="A36" s="199"/>
      <c r="B36" s="14" t="s">
        <v>14</v>
      </c>
      <c r="C36" s="25">
        <v>6120</v>
      </c>
      <c r="D36" s="100">
        <v>73.32018023181818</v>
      </c>
      <c r="E36" s="20">
        <f t="shared" si="6"/>
        <v>3.9298931824779193</v>
      </c>
      <c r="F36" s="113">
        <f t="shared" si="7"/>
        <v>0.6500996918800301</v>
      </c>
      <c r="G36" s="69"/>
      <c r="H36" s="69"/>
      <c r="I36" s="69"/>
      <c r="J36" s="69"/>
      <c r="K36" s="69"/>
    </row>
    <row r="37" spans="1:11" s="13" customFormat="1" ht="13.5" thickBot="1">
      <c r="A37" s="188" t="s">
        <v>1</v>
      </c>
      <c r="B37" s="189"/>
      <c r="C37" s="190"/>
      <c r="D37" s="42">
        <f>SUM(D31:D36)</f>
        <v>1865.7041509099631</v>
      </c>
      <c r="E37" s="42">
        <f>SUM(E31:E36)</f>
        <v>100.00000000000001</v>
      </c>
      <c r="F37" s="115">
        <f>SUM(F31:F36)</f>
        <v>16.54242651628822</v>
      </c>
      <c r="G37" s="38"/>
      <c r="H37" s="38"/>
      <c r="I37" s="38"/>
      <c r="J37" s="38"/>
      <c r="K37" s="38"/>
    </row>
    <row r="38" spans="1:11" ht="12.75">
      <c r="A38" s="137"/>
      <c r="B38" s="174"/>
      <c r="C38" s="174"/>
      <c r="D38" s="174"/>
      <c r="E38" s="174"/>
      <c r="F38" s="175"/>
      <c r="G38" s="69"/>
      <c r="H38" s="69"/>
      <c r="I38" s="69"/>
      <c r="J38" s="69"/>
      <c r="K38" s="69"/>
    </row>
    <row r="39" spans="1:11" ht="12.75">
      <c r="A39" s="31" t="s">
        <v>12</v>
      </c>
      <c r="B39" s="24" t="s">
        <v>78</v>
      </c>
      <c r="C39" s="12">
        <v>9113</v>
      </c>
      <c r="D39" s="18">
        <v>16.440654410009184</v>
      </c>
      <c r="E39" s="20">
        <f aca="true" t="shared" si="8" ref="E39:E44">D39/($D$45)*100</f>
        <v>1.3275233268999975</v>
      </c>
      <c r="F39" s="113">
        <f aca="true" t="shared" si="9" ref="F39:F44">D39/($D$53)*100</f>
        <v>0.14577247808802868</v>
      </c>
      <c r="G39" s="69"/>
      <c r="H39" s="69"/>
      <c r="I39" s="69"/>
      <c r="J39" s="69"/>
      <c r="K39" s="69"/>
    </row>
    <row r="40" spans="1:11" ht="12.75">
      <c r="A40" s="192"/>
      <c r="B40" s="24" t="s">
        <v>77</v>
      </c>
      <c r="C40" s="12">
        <v>9116</v>
      </c>
      <c r="D40" s="18">
        <v>57.48396634527089</v>
      </c>
      <c r="E40" s="20">
        <f t="shared" si="8"/>
        <v>4.641622185040436</v>
      </c>
      <c r="F40" s="113">
        <f t="shared" si="9"/>
        <v>0.5096865377437428</v>
      </c>
      <c r="G40" s="69"/>
      <c r="H40" s="69"/>
      <c r="I40" s="69"/>
      <c r="J40" s="69"/>
      <c r="K40" s="69"/>
    </row>
    <row r="41" spans="1:11" ht="12.75">
      <c r="A41" s="198"/>
      <c r="B41" s="24" t="s">
        <v>2</v>
      </c>
      <c r="C41" s="12">
        <v>9121</v>
      </c>
      <c r="D41" s="20">
        <v>0</v>
      </c>
      <c r="E41" s="20">
        <f t="shared" si="8"/>
        <v>0</v>
      </c>
      <c r="F41" s="113">
        <f t="shared" si="9"/>
        <v>0</v>
      </c>
      <c r="G41" s="69"/>
      <c r="H41" s="69"/>
      <c r="I41" s="69"/>
      <c r="J41" s="69"/>
      <c r="K41" s="69"/>
    </row>
    <row r="42" spans="1:11" ht="12.75">
      <c r="A42" s="198"/>
      <c r="B42" s="24" t="s">
        <v>3</v>
      </c>
      <c r="C42" s="12">
        <v>6510</v>
      </c>
      <c r="D42" s="18">
        <v>37.02654396235078</v>
      </c>
      <c r="E42" s="20">
        <f t="shared" si="8"/>
        <v>2.9897593854040183</v>
      </c>
      <c r="F42" s="113">
        <f t="shared" si="9"/>
        <v>0.3282990405261</v>
      </c>
      <c r="G42" s="69"/>
      <c r="H42" s="69"/>
      <c r="I42" s="69"/>
      <c r="J42" s="69"/>
      <c r="K42" s="69"/>
    </row>
    <row r="43" spans="1:11" ht="12.75">
      <c r="A43" s="198"/>
      <c r="B43" s="24" t="s">
        <v>4</v>
      </c>
      <c r="C43" s="12">
        <v>5400</v>
      </c>
      <c r="D43" s="18">
        <v>980.252268365473</v>
      </c>
      <c r="E43" s="20">
        <f t="shared" si="8"/>
        <v>79.15182206552294</v>
      </c>
      <c r="F43" s="113">
        <f t="shared" si="9"/>
        <v>8.691491150379731</v>
      </c>
      <c r="G43" s="69"/>
      <c r="H43" s="69"/>
      <c r="I43" s="69"/>
      <c r="J43" s="69"/>
      <c r="K43" s="69"/>
    </row>
    <row r="44" spans="1:11" ht="13.5" thickBot="1">
      <c r="A44" s="199"/>
      <c r="B44" s="14" t="s">
        <v>14</v>
      </c>
      <c r="C44" s="25">
        <v>6120</v>
      </c>
      <c r="D44" s="100">
        <v>147.24218040385674</v>
      </c>
      <c r="E44" s="20">
        <f t="shared" si="8"/>
        <v>11.88927303713261</v>
      </c>
      <c r="F44" s="113">
        <f t="shared" si="9"/>
        <v>1.3055354720848231</v>
      </c>
      <c r="G44" s="69"/>
      <c r="H44" s="69"/>
      <c r="I44" s="69"/>
      <c r="J44" s="69"/>
      <c r="K44" s="69"/>
    </row>
    <row r="45" spans="1:11" ht="13.5" thickBot="1">
      <c r="A45" s="188" t="s">
        <v>1</v>
      </c>
      <c r="B45" s="189"/>
      <c r="C45" s="190"/>
      <c r="D45" s="42">
        <f>SUM(D39:D44)</f>
        <v>1238.4456134869606</v>
      </c>
      <c r="E45" s="42">
        <f>SUM(E39:E44)</f>
        <v>100</v>
      </c>
      <c r="F45" s="115">
        <f>SUM(F39:F44)</f>
        <v>10.980784678822426</v>
      </c>
      <c r="G45" s="69"/>
      <c r="H45" s="69"/>
      <c r="I45" s="69"/>
      <c r="J45" s="69"/>
      <c r="K45" s="69"/>
    </row>
    <row r="46" spans="1:11" ht="12.75">
      <c r="A46" s="137"/>
      <c r="B46" s="138"/>
      <c r="C46" s="138"/>
      <c r="D46" s="138"/>
      <c r="E46" s="138"/>
      <c r="F46" s="172"/>
      <c r="G46" s="69"/>
      <c r="H46" s="69"/>
      <c r="I46" s="69"/>
      <c r="J46" s="69"/>
      <c r="K46" s="69"/>
    </row>
    <row r="47" spans="1:11" ht="12.75">
      <c r="A47" s="31" t="s">
        <v>35</v>
      </c>
      <c r="B47" s="24" t="s">
        <v>78</v>
      </c>
      <c r="C47" s="12">
        <v>9113</v>
      </c>
      <c r="D47" s="20">
        <f aca="true" t="shared" si="10" ref="D47:D52">SUM(D7,D15,D23,D31,D39)</f>
        <v>49.57596785055098</v>
      </c>
      <c r="E47" s="20">
        <f aca="true" t="shared" si="11" ref="E47:E52">D47/($D$53)*100</f>
        <v>0.43956958810517444</v>
      </c>
      <c r="F47" s="113">
        <f aca="true" t="shared" si="12" ref="F47:F52">D47/($D$53)*100</f>
        <v>0.43956958810517444</v>
      </c>
      <c r="G47" s="69"/>
      <c r="H47" s="69"/>
      <c r="I47" s="69"/>
      <c r="J47" s="69"/>
      <c r="K47" s="69"/>
    </row>
    <row r="48" spans="1:11" ht="12.75">
      <c r="A48" s="192"/>
      <c r="B48" s="24" t="s">
        <v>77</v>
      </c>
      <c r="C48" s="12">
        <v>9116</v>
      </c>
      <c r="D48" s="20">
        <f t="shared" si="10"/>
        <v>1921.891482966024</v>
      </c>
      <c r="E48" s="20">
        <f t="shared" si="11"/>
        <v>17.04061633444901</v>
      </c>
      <c r="F48" s="113">
        <f t="shared" si="12"/>
        <v>17.04061633444901</v>
      </c>
      <c r="G48" s="69"/>
      <c r="H48" s="69"/>
      <c r="I48" s="69"/>
      <c r="J48" s="69"/>
      <c r="K48" s="69"/>
    </row>
    <row r="49" spans="1:11" ht="12.75">
      <c r="A49" s="198"/>
      <c r="B49" s="24" t="s">
        <v>2</v>
      </c>
      <c r="C49" s="12">
        <v>9121</v>
      </c>
      <c r="D49" s="20">
        <f t="shared" si="10"/>
        <v>4.688295195362718</v>
      </c>
      <c r="E49" s="20">
        <f t="shared" si="11"/>
        <v>0.04156917307501753</v>
      </c>
      <c r="F49" s="113">
        <f t="shared" si="12"/>
        <v>0.04156917307501753</v>
      </c>
      <c r="G49" s="69"/>
      <c r="H49" s="69"/>
      <c r="I49" s="69"/>
      <c r="J49" s="69"/>
      <c r="K49" s="69"/>
    </row>
    <row r="50" spans="1:11" ht="12.75">
      <c r="A50" s="198"/>
      <c r="B50" s="24" t="s">
        <v>3</v>
      </c>
      <c r="C50" s="12">
        <v>6510</v>
      </c>
      <c r="D50" s="20">
        <f t="shared" si="10"/>
        <v>1336.7988478190998</v>
      </c>
      <c r="E50" s="20">
        <f t="shared" si="11"/>
        <v>11.852842100565924</v>
      </c>
      <c r="F50" s="113">
        <f t="shared" si="12"/>
        <v>11.852842100565924</v>
      </c>
      <c r="G50" s="69"/>
      <c r="H50" s="69"/>
      <c r="I50" s="69"/>
      <c r="J50" s="69"/>
      <c r="K50" s="69"/>
    </row>
    <row r="51" spans="1:11" ht="12.75">
      <c r="A51" s="198"/>
      <c r="B51" s="24" t="s">
        <v>4</v>
      </c>
      <c r="C51" s="12">
        <v>5400</v>
      </c>
      <c r="D51" s="20">
        <f t="shared" si="10"/>
        <v>7311.110395546373</v>
      </c>
      <c r="E51" s="20">
        <f t="shared" si="11"/>
        <v>64.82458990714512</v>
      </c>
      <c r="F51" s="113">
        <f t="shared" si="12"/>
        <v>64.82458990714512</v>
      </c>
      <c r="G51" s="69"/>
      <c r="H51" s="69"/>
      <c r="I51" s="69"/>
      <c r="J51" s="69"/>
      <c r="K51" s="69"/>
    </row>
    <row r="52" spans="1:7" ht="13.5" thickBot="1">
      <c r="A52" s="198"/>
      <c r="B52" s="14" t="s">
        <v>14</v>
      </c>
      <c r="C52" s="25">
        <v>6120</v>
      </c>
      <c r="D52" s="27">
        <f t="shared" si="10"/>
        <v>654.2329620925849</v>
      </c>
      <c r="E52" s="27">
        <f t="shared" si="11"/>
        <v>5.800812896659759</v>
      </c>
      <c r="F52" s="114">
        <f t="shared" si="12"/>
        <v>5.800812896659759</v>
      </c>
      <c r="G52" s="10"/>
    </row>
    <row r="53" spans="1:8" s="13" customFormat="1" ht="27.75" customHeight="1" thickBot="1">
      <c r="A53" s="128" t="s">
        <v>127</v>
      </c>
      <c r="B53" s="141"/>
      <c r="C53" s="141"/>
      <c r="D53" s="154">
        <f>SUM(D47:D52)</f>
        <v>11278.297951469995</v>
      </c>
      <c r="E53" s="173">
        <f>SUM(E47:E52)</f>
        <v>100.00000000000001</v>
      </c>
      <c r="F53" s="62">
        <f>SUM(F47:F52)</f>
        <v>100.00000000000001</v>
      </c>
      <c r="H53" s="99"/>
    </row>
    <row r="54" spans="1:8" s="13" customFormat="1" ht="27.75" customHeight="1" thickBot="1">
      <c r="A54" s="142" t="s">
        <v>128</v>
      </c>
      <c r="B54" s="143"/>
      <c r="C54" s="144">
        <v>0</v>
      </c>
      <c r="D54" s="145">
        <v>163125.70868158859</v>
      </c>
      <c r="E54" s="107"/>
      <c r="F54" s="107"/>
      <c r="G54" s="38"/>
      <c r="H54" s="99"/>
    </row>
    <row r="55" spans="1:8" s="13" customFormat="1" ht="27.75" customHeight="1" thickBot="1">
      <c r="A55" s="195" t="s">
        <v>130</v>
      </c>
      <c r="B55" s="196"/>
      <c r="C55" s="197"/>
      <c r="D55" s="154">
        <f>D53+D54</f>
        <v>174404.00663305857</v>
      </c>
      <c r="E55" s="140"/>
      <c r="F55" s="140"/>
      <c r="H55" s="99"/>
    </row>
    <row r="56" spans="2:10" s="13" customFormat="1" ht="15" customHeight="1">
      <c r="B56" s="38"/>
      <c r="C56" s="38"/>
      <c r="D56" s="139"/>
      <c r="E56" s="140"/>
      <c r="F56" s="140"/>
      <c r="G56" s="38"/>
      <c r="H56" s="146"/>
      <c r="I56" s="38"/>
      <c r="J56" s="38"/>
    </row>
    <row r="58" spans="1:4" ht="12.75">
      <c r="A58" s="13" t="s">
        <v>76</v>
      </c>
      <c r="D58" s="15"/>
    </row>
    <row r="59" ht="12.75">
      <c r="D59" s="15"/>
    </row>
    <row r="60" ht="12.75">
      <c r="A60" s="13" t="s">
        <v>36</v>
      </c>
    </row>
    <row r="61" ht="12.75">
      <c r="A61" s="13" t="s">
        <v>6</v>
      </c>
    </row>
    <row r="62" ht="12.75">
      <c r="A62" s="13" t="s">
        <v>79</v>
      </c>
    </row>
    <row r="63" ht="12.75">
      <c r="A63" s="13" t="s">
        <v>118</v>
      </c>
    </row>
    <row r="64" ht="12.75">
      <c r="A64" s="13" t="s">
        <v>119</v>
      </c>
    </row>
  </sheetData>
  <sheetProtection/>
  <mergeCells count="13">
    <mergeCell ref="A45:C45"/>
    <mergeCell ref="A24:A28"/>
    <mergeCell ref="A55:C55"/>
    <mergeCell ref="A8:A12"/>
    <mergeCell ref="A32:A36"/>
    <mergeCell ref="A40:A44"/>
    <mergeCell ref="A48:A52"/>
    <mergeCell ref="A2:F2"/>
    <mergeCell ref="A3:F3"/>
    <mergeCell ref="A37:C37"/>
    <mergeCell ref="A29:C29"/>
    <mergeCell ref="A21:C21"/>
    <mergeCell ref="A13:C13"/>
  </mergeCells>
  <printOptions horizontalCentered="1"/>
  <pageMargins left="0.75" right="0.75" top="1" bottom="1" header="0.5" footer="0.5"/>
  <pageSetup fitToHeight="1" fitToWidth="1" horizontalDpi="600" verticalDpi="600" orientation="portrait" scale="71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2:M48"/>
  <sheetViews>
    <sheetView view="pageBreakPreview" zoomScaleSheetLayoutView="100" zoomScalePageLayoutView="0" workbookViewId="0" topLeftCell="A7">
      <selection activeCell="D39" sqref="D39"/>
    </sheetView>
  </sheetViews>
  <sheetFormatPr defaultColWidth="9.140625" defaultRowHeight="12.75"/>
  <cols>
    <col min="1" max="1" width="20.7109375" style="13" customWidth="1"/>
    <col min="2" max="2" width="19.00390625" style="13" customWidth="1"/>
    <col min="3" max="3" width="11.00390625" style="10" customWidth="1"/>
    <col min="4" max="4" width="15.7109375" style="10" customWidth="1"/>
    <col min="5" max="5" width="22.00390625" style="10" customWidth="1"/>
    <col min="6" max="6" width="22.00390625" style="15" customWidth="1"/>
    <col min="7" max="7" width="9.8515625" style="15" bestFit="1" customWidth="1"/>
    <col min="8" max="8" width="10.28125" style="10" bestFit="1" customWidth="1"/>
    <col min="9" max="11" width="9.140625" style="10" customWidth="1"/>
    <col min="12" max="12" width="13.28125" style="10" customWidth="1"/>
    <col min="13" max="13" width="15.421875" style="10" customWidth="1"/>
    <col min="14" max="16384" width="9.140625" style="10" customWidth="1"/>
  </cols>
  <sheetData>
    <row r="2" spans="1:7" s="68" customFormat="1" ht="15.75">
      <c r="A2" s="186" t="s">
        <v>109</v>
      </c>
      <c r="B2" s="187"/>
      <c r="C2" s="187"/>
      <c r="D2" s="187"/>
      <c r="E2" s="187"/>
      <c r="F2" s="187"/>
      <c r="G2" s="97"/>
    </row>
    <row r="3" spans="1:7" s="68" customFormat="1" ht="15.75">
      <c r="A3" s="186" t="s">
        <v>103</v>
      </c>
      <c r="B3" s="187"/>
      <c r="C3" s="187"/>
      <c r="D3" s="187"/>
      <c r="E3" s="187"/>
      <c r="F3" s="187"/>
      <c r="G3" s="97"/>
    </row>
    <row r="4" spans="1:4" ht="13.5" thickBot="1">
      <c r="A4" s="32"/>
      <c r="B4" s="32"/>
      <c r="C4" s="32"/>
      <c r="D4" s="32"/>
    </row>
    <row r="5" spans="1:13" s="11" customFormat="1" ht="69.75" customHeight="1" thickBot="1">
      <c r="A5" s="29" t="s">
        <v>0</v>
      </c>
      <c r="B5" s="30" t="s">
        <v>5</v>
      </c>
      <c r="C5" s="30" t="s">
        <v>7</v>
      </c>
      <c r="D5" s="112" t="s">
        <v>29</v>
      </c>
      <c r="E5" s="40" t="s">
        <v>106</v>
      </c>
      <c r="F5" s="41" t="s">
        <v>115</v>
      </c>
      <c r="G5" s="98"/>
      <c r="I5" s="116"/>
      <c r="J5" s="117"/>
      <c r="K5" s="117"/>
      <c r="L5" s="118"/>
      <c r="M5" s="116"/>
    </row>
    <row r="6" spans="1:11" ht="12.75">
      <c r="A6" s="137"/>
      <c r="B6" s="138"/>
      <c r="C6" s="138"/>
      <c r="D6" s="138"/>
      <c r="E6" s="138"/>
      <c r="F6" s="172"/>
      <c r="G6" s="32"/>
      <c r="H6" s="32"/>
      <c r="I6" s="32"/>
      <c r="J6" s="32"/>
      <c r="K6" s="32"/>
    </row>
    <row r="7" spans="1:11" ht="12.75">
      <c r="A7" s="64" t="s">
        <v>75</v>
      </c>
      <c r="B7" s="24" t="s">
        <v>78</v>
      </c>
      <c r="C7" s="56">
        <v>9113</v>
      </c>
      <c r="D7" s="18">
        <v>12.9727535422406</v>
      </c>
      <c r="E7" s="20">
        <f aca="true" t="shared" si="0" ref="E7:E12">D7/($D$13)*100</f>
        <v>0.3497713018763808</v>
      </c>
      <c r="F7" s="113">
        <f aca="true" t="shared" si="1" ref="F7:F12">D7/($D$37)*100</f>
        <v>0.1671734085671628</v>
      </c>
      <c r="G7" s="69"/>
      <c r="H7" s="69"/>
      <c r="I7" s="69"/>
      <c r="J7" s="69"/>
      <c r="K7" s="69"/>
    </row>
    <row r="8" spans="1:11" ht="12.75">
      <c r="A8" s="48"/>
      <c r="B8" s="24" t="s">
        <v>77</v>
      </c>
      <c r="C8" s="56">
        <v>9116</v>
      </c>
      <c r="D8" s="18">
        <v>1135.6146776859505</v>
      </c>
      <c r="E8" s="20">
        <f t="shared" si="0"/>
        <v>30.61843601289428</v>
      </c>
      <c r="F8" s="113">
        <f t="shared" si="1"/>
        <v>14.634100298715083</v>
      </c>
      <c r="G8" s="69"/>
      <c r="H8" s="69"/>
      <c r="I8" s="69"/>
      <c r="J8" s="69"/>
      <c r="K8" s="69"/>
    </row>
    <row r="9" spans="1:11" ht="12.75">
      <c r="A9" s="54"/>
      <c r="B9" s="55" t="s">
        <v>2</v>
      </c>
      <c r="C9" s="56">
        <v>9121</v>
      </c>
      <c r="D9" s="18">
        <v>1.2068892196969696</v>
      </c>
      <c r="E9" s="20">
        <f t="shared" si="0"/>
        <v>0.03254013977984422</v>
      </c>
      <c r="F9" s="113">
        <f t="shared" si="1"/>
        <v>0.0155525797944712</v>
      </c>
      <c r="G9" s="69"/>
      <c r="H9" s="69"/>
      <c r="I9" s="69"/>
      <c r="J9" s="69"/>
      <c r="K9" s="69"/>
    </row>
    <row r="10" spans="1:11" ht="12.75">
      <c r="A10" s="54"/>
      <c r="B10" s="55" t="s">
        <v>3</v>
      </c>
      <c r="C10" s="56">
        <v>6510</v>
      </c>
      <c r="D10" s="18">
        <v>361.457316804408</v>
      </c>
      <c r="E10" s="20">
        <f t="shared" si="0"/>
        <v>9.745609970910245</v>
      </c>
      <c r="F10" s="113">
        <f t="shared" si="1"/>
        <v>4.657920271512163</v>
      </c>
      <c r="G10" s="69"/>
      <c r="H10" s="69"/>
      <c r="I10" s="69"/>
      <c r="J10" s="69"/>
      <c r="K10" s="69"/>
    </row>
    <row r="11" spans="1:11" ht="12.75">
      <c r="A11" s="54"/>
      <c r="B11" s="55" t="s">
        <v>4</v>
      </c>
      <c r="C11" s="56">
        <v>5400</v>
      </c>
      <c r="D11" s="18">
        <v>2063.3798466483013</v>
      </c>
      <c r="E11" s="20">
        <f t="shared" si="0"/>
        <v>55.632834839396196</v>
      </c>
      <c r="F11" s="113">
        <f t="shared" si="1"/>
        <v>26.589747582101158</v>
      </c>
      <c r="G11" s="69"/>
      <c r="H11" s="69"/>
      <c r="I11" s="69"/>
      <c r="J11" s="69"/>
      <c r="K11" s="69"/>
    </row>
    <row r="12" spans="1:11" ht="13.5" thickBot="1">
      <c r="A12" s="54"/>
      <c r="B12" s="14" t="s">
        <v>14</v>
      </c>
      <c r="C12" s="25">
        <v>6120</v>
      </c>
      <c r="D12" s="100">
        <v>134.29302552800735</v>
      </c>
      <c r="E12" s="20">
        <f t="shared" si="0"/>
        <v>3.62080773514305</v>
      </c>
      <c r="F12" s="113">
        <f t="shared" si="1"/>
        <v>1.7305672809719077</v>
      </c>
      <c r="G12" s="69"/>
      <c r="H12" s="69"/>
      <c r="I12" s="69"/>
      <c r="J12" s="69"/>
      <c r="K12" s="69"/>
    </row>
    <row r="13" spans="1:11" s="13" customFormat="1" ht="13.5" thickBot="1">
      <c r="A13" s="191" t="s">
        <v>1</v>
      </c>
      <c r="B13" s="189"/>
      <c r="C13" s="190"/>
      <c r="D13" s="57">
        <f>SUM(D7:D12)</f>
        <v>3708.924509428605</v>
      </c>
      <c r="E13" s="42">
        <f>SUM(E7:E12)</f>
        <v>99.99999999999999</v>
      </c>
      <c r="F13" s="115">
        <f>SUM(F7:F12)</f>
        <v>47.79506142166194</v>
      </c>
      <c r="G13" s="38"/>
      <c r="H13" s="38"/>
      <c r="I13" s="38"/>
      <c r="J13" s="38"/>
      <c r="K13" s="38"/>
    </row>
    <row r="14" spans="1:11" ht="12.75">
      <c r="A14" s="137"/>
      <c r="B14" s="138"/>
      <c r="C14" s="138"/>
      <c r="D14" s="138"/>
      <c r="E14" s="138"/>
      <c r="F14" s="172"/>
      <c r="G14" s="69"/>
      <c r="H14" s="69"/>
      <c r="I14" s="69"/>
      <c r="J14" s="69"/>
      <c r="K14" s="69"/>
    </row>
    <row r="15" spans="1:11" ht="12.75">
      <c r="A15" s="64" t="s">
        <v>74</v>
      </c>
      <c r="B15" s="24" t="s">
        <v>78</v>
      </c>
      <c r="C15" s="12">
        <v>9113</v>
      </c>
      <c r="D15" s="18">
        <v>0.7187528106060606</v>
      </c>
      <c r="E15" s="20">
        <f aca="true" t="shared" si="2" ref="E15:E20">D15/($D$21)*100</f>
        <v>0.032888402404178514</v>
      </c>
      <c r="F15" s="113">
        <f aca="true" t="shared" si="3" ref="F15:F20">D15/($D$37)*100</f>
        <v>0.009262209204468604</v>
      </c>
      <c r="G15" s="69"/>
      <c r="H15" s="69"/>
      <c r="I15" s="69"/>
      <c r="J15" s="69"/>
      <c r="K15" s="69"/>
    </row>
    <row r="16" spans="1:11" ht="12.75">
      <c r="A16" s="192"/>
      <c r="B16" s="24" t="s">
        <v>77</v>
      </c>
      <c r="C16" s="12">
        <v>9116</v>
      </c>
      <c r="D16" s="18">
        <v>194.61887107438017</v>
      </c>
      <c r="E16" s="20">
        <f t="shared" si="2"/>
        <v>8.905292129493041</v>
      </c>
      <c r="F16" s="113">
        <f t="shared" si="3"/>
        <v>2.507956382818787</v>
      </c>
      <c r="G16" s="69"/>
      <c r="H16" s="69"/>
      <c r="I16" s="69"/>
      <c r="J16" s="69"/>
      <c r="K16" s="69"/>
    </row>
    <row r="17" spans="1:11" ht="12.75">
      <c r="A17" s="193"/>
      <c r="B17" s="24" t="s">
        <v>2</v>
      </c>
      <c r="C17" s="12">
        <v>9121</v>
      </c>
      <c r="D17" s="20">
        <v>0</v>
      </c>
      <c r="E17" s="20">
        <f t="shared" si="2"/>
        <v>0</v>
      </c>
      <c r="F17" s="113">
        <f t="shared" si="3"/>
        <v>0</v>
      </c>
      <c r="G17" s="69"/>
      <c r="H17" s="69"/>
      <c r="I17" s="69"/>
      <c r="J17" s="69"/>
      <c r="K17" s="69"/>
    </row>
    <row r="18" spans="1:11" ht="12.75">
      <c r="A18" s="193"/>
      <c r="B18" s="24" t="s">
        <v>3</v>
      </c>
      <c r="C18" s="12">
        <v>6510</v>
      </c>
      <c r="D18" s="18">
        <v>461.157307162534</v>
      </c>
      <c r="E18" s="20">
        <f t="shared" si="2"/>
        <v>21.10145082674531</v>
      </c>
      <c r="F18" s="113">
        <f t="shared" si="3"/>
        <v>5.9427043513153555</v>
      </c>
      <c r="G18" s="69"/>
      <c r="H18" s="69"/>
      <c r="I18" s="69"/>
      <c r="J18" s="69"/>
      <c r="K18" s="69"/>
    </row>
    <row r="19" spans="1:11" ht="12.75">
      <c r="A19" s="193"/>
      <c r="B19" s="24" t="s">
        <v>4</v>
      </c>
      <c r="C19" s="12">
        <v>5400</v>
      </c>
      <c r="D19" s="18">
        <v>1472.6337649219467</v>
      </c>
      <c r="E19" s="20">
        <f t="shared" si="2"/>
        <v>67.3841842982075</v>
      </c>
      <c r="F19" s="113">
        <f t="shared" si="3"/>
        <v>18.977097287132747</v>
      </c>
      <c r="G19" s="69"/>
      <c r="H19" s="69"/>
      <c r="I19" s="69"/>
      <c r="J19" s="69"/>
      <c r="K19" s="69"/>
    </row>
    <row r="20" spans="1:11" ht="13.5" thickBot="1">
      <c r="A20" s="194"/>
      <c r="B20" s="14" t="s">
        <v>14</v>
      </c>
      <c r="C20" s="25">
        <v>6120</v>
      </c>
      <c r="D20" s="100">
        <v>56.30068966326906</v>
      </c>
      <c r="E20" s="20">
        <f t="shared" si="2"/>
        <v>2.5761843431499667</v>
      </c>
      <c r="F20" s="113">
        <f t="shared" si="3"/>
        <v>0.7255189243397221</v>
      </c>
      <c r="G20" s="69"/>
      <c r="H20" s="69"/>
      <c r="I20" s="69"/>
      <c r="J20" s="69"/>
      <c r="K20" s="69"/>
    </row>
    <row r="21" spans="1:11" s="13" customFormat="1" ht="13.5" thickBot="1">
      <c r="A21" s="188" t="s">
        <v>1</v>
      </c>
      <c r="B21" s="189"/>
      <c r="C21" s="190"/>
      <c r="D21" s="42">
        <f>SUM(D15:D20)</f>
        <v>2185.4293856327363</v>
      </c>
      <c r="E21" s="42">
        <f>SUM(E15:E20)</f>
        <v>99.99999999999999</v>
      </c>
      <c r="F21" s="115">
        <f>SUM(F15:F20)</f>
        <v>28.16253915481108</v>
      </c>
      <c r="G21" s="38"/>
      <c r="H21" s="38"/>
      <c r="I21" s="38"/>
      <c r="J21" s="38"/>
      <c r="K21" s="38"/>
    </row>
    <row r="22" spans="1:11" ht="12.75">
      <c r="A22" s="137"/>
      <c r="B22" s="138"/>
      <c r="C22" s="138"/>
      <c r="D22" s="138"/>
      <c r="E22" s="138"/>
      <c r="F22" s="172"/>
      <c r="G22" s="69"/>
      <c r="H22" s="69"/>
      <c r="I22" s="69"/>
      <c r="J22" s="69"/>
      <c r="K22" s="69"/>
    </row>
    <row r="23" spans="1:11" ht="12.75">
      <c r="A23" s="64" t="s">
        <v>73</v>
      </c>
      <c r="B23" s="24" t="s">
        <v>78</v>
      </c>
      <c r="C23" s="12">
        <v>9113</v>
      </c>
      <c r="D23" s="18">
        <v>0.2761906046831956</v>
      </c>
      <c r="E23" s="20">
        <f aca="true" t="shared" si="4" ref="E23:E28">D23/($D$29)*100</f>
        <v>0.014803558460674951</v>
      </c>
      <c r="F23" s="113">
        <f aca="true" t="shared" si="5" ref="F23:F28">D23/($D$37)*100</f>
        <v>0.003559130654010793</v>
      </c>
      <c r="G23" s="69"/>
      <c r="H23" s="69"/>
      <c r="I23" s="69"/>
      <c r="J23" s="69"/>
      <c r="K23" s="69"/>
    </row>
    <row r="24" spans="1:11" ht="12.75">
      <c r="A24" s="192"/>
      <c r="B24" s="24" t="s">
        <v>77</v>
      </c>
      <c r="C24" s="12">
        <v>9116</v>
      </c>
      <c r="D24" s="18">
        <v>302.1731593204775</v>
      </c>
      <c r="E24" s="20">
        <f t="shared" si="4"/>
        <v>16.196199122626066</v>
      </c>
      <c r="F24" s="113">
        <f t="shared" si="5"/>
        <v>3.8939548844915297</v>
      </c>
      <c r="G24" s="69"/>
      <c r="H24" s="69"/>
      <c r="I24" s="69"/>
      <c r="J24" s="69"/>
      <c r="K24" s="69"/>
    </row>
    <row r="25" spans="1:11" ht="12.75">
      <c r="A25" s="198"/>
      <c r="B25" s="24" t="s">
        <v>2</v>
      </c>
      <c r="C25" s="12">
        <v>9121</v>
      </c>
      <c r="D25" s="18">
        <v>0</v>
      </c>
      <c r="E25" s="20">
        <f t="shared" si="4"/>
        <v>0</v>
      </c>
      <c r="F25" s="113">
        <f t="shared" si="5"/>
        <v>0</v>
      </c>
      <c r="G25" s="69"/>
      <c r="H25" s="69"/>
      <c r="I25" s="69"/>
      <c r="J25" s="69"/>
      <c r="K25" s="69"/>
    </row>
    <row r="26" spans="1:11" ht="12.75">
      <c r="A26" s="198"/>
      <c r="B26" s="24" t="s">
        <v>3</v>
      </c>
      <c r="C26" s="12">
        <v>6510</v>
      </c>
      <c r="D26" s="18">
        <v>334.006363865932</v>
      </c>
      <c r="E26" s="20">
        <f t="shared" si="4"/>
        <v>17.902429155395645</v>
      </c>
      <c r="F26" s="113">
        <f t="shared" si="5"/>
        <v>4.304173524054167</v>
      </c>
      <c r="G26" s="69"/>
      <c r="H26" s="69"/>
      <c r="I26" s="69"/>
      <c r="J26" s="69"/>
      <c r="K26" s="69"/>
    </row>
    <row r="27" spans="1:11" ht="12.75">
      <c r="A27" s="198"/>
      <c r="B27" s="24" t="s">
        <v>4</v>
      </c>
      <c r="C27" s="12">
        <v>5400</v>
      </c>
      <c r="D27" s="18">
        <v>1155.9282568870524</v>
      </c>
      <c r="E27" s="20">
        <f t="shared" si="4"/>
        <v>61.956674981039704</v>
      </c>
      <c r="F27" s="113">
        <f t="shared" si="5"/>
        <v>14.89587126847797</v>
      </c>
      <c r="G27" s="69"/>
      <c r="H27" s="69"/>
      <c r="I27" s="69"/>
      <c r="J27" s="69"/>
      <c r="K27" s="69"/>
    </row>
    <row r="28" spans="1:11" ht="13.5" thickBot="1">
      <c r="A28" s="199"/>
      <c r="B28" s="14" t="s">
        <v>14</v>
      </c>
      <c r="C28" s="25">
        <v>6120</v>
      </c>
      <c r="D28" s="100">
        <v>73.32018023181818</v>
      </c>
      <c r="E28" s="20">
        <f t="shared" si="4"/>
        <v>3.9298931824779193</v>
      </c>
      <c r="F28" s="113">
        <f t="shared" si="5"/>
        <v>0.944840615849297</v>
      </c>
      <c r="G28" s="69"/>
      <c r="H28" s="69"/>
      <c r="I28" s="69"/>
      <c r="J28" s="69"/>
      <c r="K28" s="69"/>
    </row>
    <row r="29" spans="1:11" s="13" customFormat="1" ht="13.5" thickBot="1">
      <c r="A29" s="188" t="s">
        <v>1</v>
      </c>
      <c r="B29" s="189"/>
      <c r="C29" s="190"/>
      <c r="D29" s="42">
        <f>SUM(D23:D28)</f>
        <v>1865.7041509099631</v>
      </c>
      <c r="E29" s="42">
        <f>SUM(E23:E28)</f>
        <v>100.00000000000001</v>
      </c>
      <c r="F29" s="115">
        <f>SUM(F23:F28)</f>
        <v>24.042399423526977</v>
      </c>
      <c r="G29" s="38"/>
      <c r="H29" s="38"/>
      <c r="I29" s="38"/>
      <c r="J29" s="38"/>
      <c r="K29" s="38"/>
    </row>
    <row r="30" spans="1:11" ht="12.75">
      <c r="A30" s="137"/>
      <c r="B30" s="138"/>
      <c r="C30" s="138"/>
      <c r="D30" s="138"/>
      <c r="E30" s="138"/>
      <c r="F30" s="172"/>
      <c r="G30" s="69"/>
      <c r="H30" s="69"/>
      <c r="I30" s="69"/>
      <c r="J30" s="69"/>
      <c r="K30" s="69"/>
    </row>
    <row r="31" spans="1:11" ht="12.75">
      <c r="A31" s="31" t="s">
        <v>112</v>
      </c>
      <c r="B31" s="24" t="s">
        <v>78</v>
      </c>
      <c r="C31" s="12">
        <v>9113</v>
      </c>
      <c r="D31" s="20">
        <f aca="true" t="shared" si="6" ref="D31:D36">SUM(D7,D15,D23)</f>
        <v>13.967696957529856</v>
      </c>
      <c r="E31" s="20">
        <f aca="true" t="shared" si="7" ref="E31:E36">D31/($D$37)*100</f>
        <v>0.17999474842564223</v>
      </c>
      <c r="F31" s="113">
        <f aca="true" t="shared" si="8" ref="F31:F36">D31/($D$37)*100</f>
        <v>0.17999474842564223</v>
      </c>
      <c r="G31" s="69"/>
      <c r="H31" s="69"/>
      <c r="I31" s="69"/>
      <c r="J31" s="69"/>
      <c r="K31" s="69"/>
    </row>
    <row r="32" spans="1:11" ht="12.75">
      <c r="A32" s="192"/>
      <c r="B32" s="24" t="s">
        <v>77</v>
      </c>
      <c r="C32" s="12">
        <v>9116</v>
      </c>
      <c r="D32" s="20">
        <f t="shared" si="6"/>
        <v>1632.4067080808081</v>
      </c>
      <c r="E32" s="20">
        <f t="shared" si="7"/>
        <v>21.0360115660254</v>
      </c>
      <c r="F32" s="113">
        <f t="shared" si="8"/>
        <v>21.0360115660254</v>
      </c>
      <c r="G32" s="69"/>
      <c r="H32" s="69"/>
      <c r="I32" s="69"/>
      <c r="J32" s="69"/>
      <c r="K32" s="69"/>
    </row>
    <row r="33" spans="1:11" ht="12.75">
      <c r="A33" s="198"/>
      <c r="B33" s="24" t="s">
        <v>2</v>
      </c>
      <c r="C33" s="12">
        <v>9121</v>
      </c>
      <c r="D33" s="20">
        <f t="shared" si="6"/>
        <v>1.2068892196969696</v>
      </c>
      <c r="E33" s="20">
        <f t="shared" si="7"/>
        <v>0.0155525797944712</v>
      </c>
      <c r="F33" s="113">
        <f t="shared" si="8"/>
        <v>0.0155525797944712</v>
      </c>
      <c r="G33" s="69"/>
      <c r="H33" s="69"/>
      <c r="I33" s="69"/>
      <c r="J33" s="69"/>
      <c r="K33" s="69"/>
    </row>
    <row r="34" spans="1:11" ht="12.75">
      <c r="A34" s="198"/>
      <c r="B34" s="24" t="s">
        <v>3</v>
      </c>
      <c r="C34" s="12">
        <v>6510</v>
      </c>
      <c r="D34" s="20">
        <f t="shared" si="6"/>
        <v>1156.6209878328739</v>
      </c>
      <c r="E34" s="20">
        <f t="shared" si="7"/>
        <v>14.904798146881685</v>
      </c>
      <c r="F34" s="113">
        <f t="shared" si="8"/>
        <v>14.904798146881685</v>
      </c>
      <c r="G34" s="69"/>
      <c r="H34" s="69"/>
      <c r="I34" s="69"/>
      <c r="J34" s="69"/>
      <c r="K34" s="69"/>
    </row>
    <row r="35" spans="1:11" ht="12.75">
      <c r="A35" s="198"/>
      <c r="B35" s="24" t="s">
        <v>4</v>
      </c>
      <c r="C35" s="12">
        <v>5400</v>
      </c>
      <c r="D35" s="20">
        <f t="shared" si="6"/>
        <v>4691.9418684573</v>
      </c>
      <c r="E35" s="20">
        <f t="shared" si="7"/>
        <v>60.46271613771187</v>
      </c>
      <c r="F35" s="113">
        <f t="shared" si="8"/>
        <v>60.46271613771187</v>
      </c>
      <c r="G35" s="69"/>
      <c r="H35" s="69"/>
      <c r="I35" s="69"/>
      <c r="J35" s="69"/>
      <c r="K35" s="69"/>
    </row>
    <row r="36" spans="1:9" ht="13.5" thickBot="1">
      <c r="A36" s="199"/>
      <c r="B36" s="14" t="s">
        <v>14</v>
      </c>
      <c r="C36" s="25">
        <v>6120</v>
      </c>
      <c r="D36" s="20">
        <f t="shared" si="6"/>
        <v>263.9138954230946</v>
      </c>
      <c r="E36" s="20">
        <f t="shared" si="7"/>
        <v>3.400926821160927</v>
      </c>
      <c r="F36" s="113">
        <f t="shared" si="8"/>
        <v>3.400926821160927</v>
      </c>
      <c r="G36" s="10"/>
      <c r="I36" s="15"/>
    </row>
    <row r="37" spans="1:8" s="13" customFormat="1" ht="27.75" customHeight="1" thickBot="1">
      <c r="A37" s="195" t="s">
        <v>131</v>
      </c>
      <c r="B37" s="200"/>
      <c r="C37" s="200"/>
      <c r="D37" s="154">
        <f>SUM(D31:D36)</f>
        <v>7760.058045971304</v>
      </c>
      <c r="E37" s="176">
        <f>SUM(E31:E36)</f>
        <v>99.99999999999999</v>
      </c>
      <c r="F37" s="176">
        <f>SUM(F31:F36)</f>
        <v>99.99999999999999</v>
      </c>
      <c r="H37" s="99"/>
    </row>
    <row r="38" spans="1:4" ht="27.75" customHeight="1" thickBot="1">
      <c r="A38" s="142" t="s">
        <v>128</v>
      </c>
      <c r="B38" s="143"/>
      <c r="C38" s="144">
        <v>0</v>
      </c>
      <c r="D38" s="185">
        <v>74718.7387675705</v>
      </c>
    </row>
    <row r="39" spans="1:8" ht="27.75" customHeight="1" thickBot="1">
      <c r="A39" s="195" t="s">
        <v>134</v>
      </c>
      <c r="B39" s="196"/>
      <c r="C39" s="197"/>
      <c r="D39" s="154">
        <f>D37+D38</f>
        <v>82478.7968135418</v>
      </c>
      <c r="E39" s="147"/>
      <c r="F39" s="139"/>
      <c r="H39" s="147"/>
    </row>
    <row r="42" spans="1:4" ht="12.75">
      <c r="A42" s="13" t="s">
        <v>76</v>
      </c>
      <c r="D42" s="15"/>
    </row>
    <row r="43" ht="12.75">
      <c r="D43" s="15"/>
    </row>
    <row r="44" ht="12.75">
      <c r="A44" s="13" t="s">
        <v>36</v>
      </c>
    </row>
    <row r="45" ht="12.75">
      <c r="A45" s="13" t="s">
        <v>6</v>
      </c>
    </row>
    <row r="46" ht="12.75">
      <c r="A46" s="13" t="s">
        <v>79</v>
      </c>
    </row>
    <row r="47" ht="12.75">
      <c r="A47" s="13" t="s">
        <v>118</v>
      </c>
    </row>
    <row r="48" ht="12.75">
      <c r="A48" s="13" t="s">
        <v>120</v>
      </c>
    </row>
  </sheetData>
  <sheetProtection/>
  <mergeCells count="10">
    <mergeCell ref="A39:C39"/>
    <mergeCell ref="A37:C37"/>
    <mergeCell ref="A16:A20"/>
    <mergeCell ref="A24:A28"/>
    <mergeCell ref="A32:A36"/>
    <mergeCell ref="A2:F2"/>
    <mergeCell ref="A3:F3"/>
    <mergeCell ref="A29:C29"/>
    <mergeCell ref="A21:C21"/>
    <mergeCell ref="A13:C13"/>
  </mergeCells>
  <printOptions horizontalCentered="1"/>
  <pageMargins left="0.75" right="0.75" top="1" bottom="1" header="0.5" footer="0.5"/>
  <pageSetup fitToHeight="1" fitToWidth="1" horizontalDpi="600" verticalDpi="600" orientation="portrait" scale="80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2:M76"/>
  <sheetViews>
    <sheetView view="pageBreakPreview" zoomScale="90" zoomScaleSheetLayoutView="90" zoomScalePageLayoutView="0" workbookViewId="0" topLeftCell="A31">
      <selection activeCell="D22" sqref="D22"/>
    </sheetView>
  </sheetViews>
  <sheetFormatPr defaultColWidth="9.140625" defaultRowHeight="12.75"/>
  <cols>
    <col min="1" max="1" width="20.7109375" style="13" customWidth="1"/>
    <col min="2" max="2" width="28.00390625" style="13" customWidth="1"/>
    <col min="3" max="3" width="11.00390625" style="10" customWidth="1"/>
    <col min="4" max="4" width="14.57421875" style="10" customWidth="1"/>
    <col min="5" max="5" width="19.7109375" style="10" customWidth="1"/>
    <col min="6" max="6" width="17.00390625" style="15" customWidth="1"/>
    <col min="7" max="7" width="13.7109375" style="10" customWidth="1"/>
    <col min="8" max="8" width="12.8515625" style="10" customWidth="1"/>
    <col min="9" max="16384" width="9.140625" style="10" customWidth="1"/>
  </cols>
  <sheetData>
    <row r="2" spans="1:6" s="68" customFormat="1" ht="15.75">
      <c r="A2" s="186" t="s">
        <v>49</v>
      </c>
      <c r="B2" s="187"/>
      <c r="C2" s="187"/>
      <c r="D2" s="187"/>
      <c r="E2" s="187"/>
      <c r="F2" s="187"/>
    </row>
    <row r="3" spans="1:6" s="68" customFormat="1" ht="15.75">
      <c r="A3" s="186" t="s">
        <v>18</v>
      </c>
      <c r="B3" s="187"/>
      <c r="C3" s="187"/>
      <c r="D3" s="187"/>
      <c r="E3" s="187"/>
      <c r="F3" s="187"/>
    </row>
    <row r="4" spans="1:4" ht="13.5" thickBot="1">
      <c r="A4" s="32"/>
      <c r="B4"/>
      <c r="C4"/>
      <c r="D4"/>
    </row>
    <row r="5" spans="1:8" s="11" customFormat="1" ht="69.75" customHeight="1" thickBot="1">
      <c r="A5" s="29" t="s">
        <v>0</v>
      </c>
      <c r="B5" s="30" t="s">
        <v>5</v>
      </c>
      <c r="C5" s="30" t="s">
        <v>7</v>
      </c>
      <c r="D5" s="30" t="s">
        <v>29</v>
      </c>
      <c r="E5" s="40" t="s">
        <v>106</v>
      </c>
      <c r="F5" s="41" t="s">
        <v>115</v>
      </c>
      <c r="G5" s="118"/>
      <c r="H5" s="116"/>
    </row>
    <row r="6" spans="1:6" ht="12.75">
      <c r="A6" s="137"/>
      <c r="B6" s="138"/>
      <c r="C6" s="138"/>
      <c r="D6" s="138"/>
      <c r="E6" s="138"/>
      <c r="F6" s="172"/>
    </row>
    <row r="7" spans="1:13" ht="12.75">
      <c r="A7" s="31" t="s">
        <v>11</v>
      </c>
      <c r="B7" s="24" t="s">
        <v>78</v>
      </c>
      <c r="C7" s="12">
        <v>9113</v>
      </c>
      <c r="D7" s="18">
        <v>21.690854910468317</v>
      </c>
      <c r="E7" s="20">
        <f>D7/($D$15)*100</f>
        <v>0.9459500361914074</v>
      </c>
      <c r="F7" s="113">
        <f>D7/($D$65)*100</f>
        <v>0.19172794028948248</v>
      </c>
      <c r="G7" s="102"/>
      <c r="H7" s="103"/>
      <c r="I7" s="69"/>
      <c r="J7" s="69"/>
      <c r="K7" s="69"/>
      <c r="L7" s="69"/>
      <c r="M7" s="69"/>
    </row>
    <row r="8" spans="1:13" ht="12.75">
      <c r="A8" s="192"/>
      <c r="B8" s="24" t="s">
        <v>77</v>
      </c>
      <c r="C8" s="12">
        <v>9116</v>
      </c>
      <c r="D8" s="18">
        <v>227.9155218089991</v>
      </c>
      <c r="E8" s="20">
        <f aca="true" t="shared" si="0" ref="E8:E14">D8/($D$15)*100</f>
        <v>9.939520456602942</v>
      </c>
      <c r="F8" s="113">
        <f aca="true" t="shared" si="1" ref="F8:F14">D8/($D$65)*100</f>
        <v>2.014571289919645</v>
      </c>
      <c r="G8" s="102"/>
      <c r="H8" s="103"/>
      <c r="I8" s="69"/>
      <c r="J8" s="69"/>
      <c r="K8" s="69"/>
      <c r="L8" s="69"/>
      <c r="M8" s="69"/>
    </row>
    <row r="9" spans="1:13" ht="12.75">
      <c r="A9" s="193"/>
      <c r="B9" s="24" t="s">
        <v>2</v>
      </c>
      <c r="C9" s="12">
        <v>9121</v>
      </c>
      <c r="D9" s="18">
        <v>0.26726858011937554</v>
      </c>
      <c r="E9" s="20">
        <f t="shared" si="0"/>
        <v>0.011655728835046215</v>
      </c>
      <c r="F9" s="113">
        <f t="shared" si="1"/>
        <v>0.0023624174603487785</v>
      </c>
      <c r="G9" s="102"/>
      <c r="H9" s="103"/>
      <c r="I9" s="69"/>
      <c r="J9" s="69"/>
      <c r="K9" s="69"/>
      <c r="L9" s="69"/>
      <c r="M9" s="69"/>
    </row>
    <row r="10" spans="1:13" ht="12.75">
      <c r="A10" s="193"/>
      <c r="B10" s="24" t="s">
        <v>3</v>
      </c>
      <c r="C10" s="12">
        <v>6510</v>
      </c>
      <c r="D10" s="18">
        <v>197.10676900826445</v>
      </c>
      <c r="E10" s="20">
        <f t="shared" si="0"/>
        <v>8.595933910698658</v>
      </c>
      <c r="F10" s="113">
        <f t="shared" si="1"/>
        <v>1.7422492103264644</v>
      </c>
      <c r="G10" s="102"/>
      <c r="H10" s="103"/>
      <c r="I10" s="69"/>
      <c r="J10" s="69"/>
      <c r="K10" s="69"/>
      <c r="L10" s="69"/>
      <c r="M10" s="69"/>
    </row>
    <row r="11" spans="1:13" ht="12.75">
      <c r="A11" s="193"/>
      <c r="B11" s="24" t="s">
        <v>17</v>
      </c>
      <c r="C11" s="12">
        <v>5400</v>
      </c>
      <c r="D11" s="18">
        <v>1580.3644432966025</v>
      </c>
      <c r="E11" s="20">
        <f t="shared" si="0"/>
        <v>68.92055700444303</v>
      </c>
      <c r="F11" s="113">
        <f t="shared" si="1"/>
        <v>13.969021547129525</v>
      </c>
      <c r="G11" s="102"/>
      <c r="H11" s="103"/>
      <c r="I11" s="69"/>
      <c r="J11" s="69"/>
      <c r="K11" s="69"/>
      <c r="L11" s="69"/>
      <c r="M11" s="69"/>
    </row>
    <row r="12" spans="1:13" ht="12.75">
      <c r="A12" s="193"/>
      <c r="B12" s="24" t="s">
        <v>14</v>
      </c>
      <c r="C12" s="12">
        <v>6120</v>
      </c>
      <c r="D12" s="111">
        <v>265.67846081522</v>
      </c>
      <c r="E12" s="20">
        <f t="shared" si="0"/>
        <v>11.58638286322891</v>
      </c>
      <c r="F12" s="113">
        <f t="shared" si="1"/>
        <v>2.3483622144740224</v>
      </c>
      <c r="G12" s="102"/>
      <c r="H12" s="103"/>
      <c r="I12" s="69"/>
      <c r="J12" s="69"/>
      <c r="K12" s="69"/>
      <c r="L12" s="69"/>
      <c r="M12" s="69"/>
    </row>
    <row r="13" spans="1:13" ht="12.75">
      <c r="A13" s="193"/>
      <c r="B13" s="24" t="s">
        <v>15</v>
      </c>
      <c r="C13" s="12">
        <v>6540</v>
      </c>
      <c r="D13" s="18">
        <v>0</v>
      </c>
      <c r="E13" s="20">
        <f t="shared" si="0"/>
        <v>0</v>
      </c>
      <c r="F13" s="113">
        <f t="shared" si="1"/>
        <v>0</v>
      </c>
      <c r="G13" s="102"/>
      <c r="H13" s="103"/>
      <c r="I13" s="69"/>
      <c r="J13" s="69"/>
      <c r="K13" s="69"/>
      <c r="L13" s="69"/>
      <c r="M13" s="69"/>
    </row>
    <row r="14" spans="1:13" ht="13.5" thickBot="1">
      <c r="A14" s="194"/>
      <c r="B14" s="14" t="s">
        <v>16</v>
      </c>
      <c r="C14" s="25">
        <v>6421</v>
      </c>
      <c r="D14" s="26">
        <v>0</v>
      </c>
      <c r="E14" s="20">
        <f t="shared" si="0"/>
        <v>0</v>
      </c>
      <c r="F14" s="113">
        <f t="shared" si="1"/>
        <v>0</v>
      </c>
      <c r="G14" s="69"/>
      <c r="H14" s="69"/>
      <c r="I14" s="69"/>
      <c r="J14" s="69"/>
      <c r="K14" s="69"/>
      <c r="L14" s="69"/>
      <c r="M14" s="69"/>
    </row>
    <row r="15" spans="1:13" ht="13.5" thickBot="1">
      <c r="A15" s="188" t="s">
        <v>1</v>
      </c>
      <c r="B15" s="200"/>
      <c r="C15" s="201"/>
      <c r="D15" s="42">
        <f>SUM(D7:D14)</f>
        <v>2293.023318419674</v>
      </c>
      <c r="E15" s="42">
        <f>SUM(E7:E14)</f>
        <v>99.99999999999999</v>
      </c>
      <c r="F15" s="115">
        <f>SUM(F7:F14)</f>
        <v>20.268294619599487</v>
      </c>
      <c r="G15" s="69"/>
      <c r="H15" s="69"/>
      <c r="I15" s="69"/>
      <c r="J15" s="69"/>
      <c r="K15" s="69"/>
      <c r="L15" s="69"/>
      <c r="M15" s="69"/>
    </row>
    <row r="16" spans="1:13" ht="12.75">
      <c r="A16" s="137"/>
      <c r="B16" s="138"/>
      <c r="C16" s="138"/>
      <c r="D16" s="138"/>
      <c r="E16" s="138"/>
      <c r="F16" s="172"/>
      <c r="G16" s="69"/>
      <c r="H16" s="103"/>
      <c r="I16" s="69"/>
      <c r="J16" s="69"/>
      <c r="K16" s="69"/>
      <c r="L16" s="69"/>
      <c r="M16" s="69"/>
    </row>
    <row r="17" spans="1:13" ht="12.75">
      <c r="A17" s="64" t="s">
        <v>75</v>
      </c>
      <c r="B17" s="24" t="s">
        <v>78</v>
      </c>
      <c r="C17" s="12">
        <v>9113</v>
      </c>
      <c r="D17" s="111">
        <v>21.146316678076214</v>
      </c>
      <c r="E17" s="20">
        <f>D17/($D$25)*100</f>
        <v>0.5670954035454895</v>
      </c>
      <c r="F17" s="113">
        <f>D17/($D$65)*100</f>
        <v>0.1869147047514481</v>
      </c>
      <c r="G17" s="3"/>
      <c r="H17" s="103"/>
      <c r="I17" s="4"/>
      <c r="J17" s="4"/>
      <c r="K17" s="5"/>
      <c r="L17" s="6"/>
      <c r="M17" s="6"/>
    </row>
    <row r="18" spans="1:13" ht="12.75">
      <c r="A18" s="202"/>
      <c r="B18" s="24" t="s">
        <v>77</v>
      </c>
      <c r="C18" s="12">
        <v>9116</v>
      </c>
      <c r="D18" s="111">
        <v>1069.260868814348</v>
      </c>
      <c r="E18" s="20">
        <f aca="true" t="shared" si="2" ref="E18:E24">D18/($D$25)*100</f>
        <v>28.6751084421402</v>
      </c>
      <c r="F18" s="113">
        <f aca="true" t="shared" si="3" ref="F18:F24">D18/($D$65)*100</f>
        <v>9.451318763419419</v>
      </c>
      <c r="G18" s="3"/>
      <c r="H18" s="127"/>
      <c r="I18" s="4"/>
      <c r="J18" s="4"/>
      <c r="K18" s="5"/>
      <c r="L18" s="6"/>
      <c r="M18" s="6"/>
    </row>
    <row r="19" spans="1:13" ht="12.75">
      <c r="A19" s="193"/>
      <c r="B19" s="24" t="s">
        <v>2</v>
      </c>
      <c r="C19" s="12">
        <v>9121</v>
      </c>
      <c r="D19" s="18">
        <v>0</v>
      </c>
      <c r="E19" s="20">
        <f t="shared" si="2"/>
        <v>0</v>
      </c>
      <c r="F19" s="113">
        <f t="shared" si="3"/>
        <v>0</v>
      </c>
      <c r="G19" s="32"/>
      <c r="H19" s="103"/>
      <c r="I19" s="109"/>
      <c r="J19" s="109"/>
      <c r="K19" s="109"/>
      <c r="L19" s="109"/>
      <c r="M19" s="109"/>
    </row>
    <row r="20" spans="1:13" ht="12.75">
      <c r="A20" s="193"/>
      <c r="B20" s="24" t="s">
        <v>3</v>
      </c>
      <c r="C20" s="12">
        <v>6510</v>
      </c>
      <c r="D20" s="111">
        <v>430.3055795333104</v>
      </c>
      <c r="E20" s="20">
        <f t="shared" si="2"/>
        <v>11.539802415156041</v>
      </c>
      <c r="F20" s="113">
        <f t="shared" si="3"/>
        <v>3.8035200917404706</v>
      </c>
      <c r="G20" s="102"/>
      <c r="H20" s="127"/>
      <c r="I20" s="69"/>
      <c r="J20" s="69"/>
      <c r="K20" s="69"/>
      <c r="L20" s="69"/>
      <c r="M20" s="69"/>
    </row>
    <row r="21" spans="1:13" ht="12.75">
      <c r="A21" s="193"/>
      <c r="B21" s="24" t="s">
        <v>17</v>
      </c>
      <c r="C21" s="12">
        <v>5400</v>
      </c>
      <c r="D21" s="18">
        <v>2055.230287190083</v>
      </c>
      <c r="E21" s="20">
        <f t="shared" si="2"/>
        <v>55.11653243618239</v>
      </c>
      <c r="F21" s="113">
        <f t="shared" si="3"/>
        <v>18.166414897429622</v>
      </c>
      <c r="G21" s="102"/>
      <c r="H21" s="103"/>
      <c r="I21" s="69"/>
      <c r="J21" s="69"/>
      <c r="K21" s="69"/>
      <c r="L21" s="69"/>
      <c r="M21" s="69"/>
    </row>
    <row r="22" spans="1:13" ht="12.75">
      <c r="A22" s="193"/>
      <c r="B22" s="24" t="s">
        <v>14</v>
      </c>
      <c r="C22" s="12">
        <v>6120</v>
      </c>
      <c r="D22" s="21">
        <v>152.59082615879248</v>
      </c>
      <c r="E22" s="20">
        <f t="shared" si="2"/>
        <v>4.092133748643569</v>
      </c>
      <c r="F22" s="113">
        <f t="shared" si="3"/>
        <v>1.3487677146545494</v>
      </c>
      <c r="G22" s="102"/>
      <c r="H22" s="127"/>
      <c r="I22" s="69"/>
      <c r="J22" s="69"/>
      <c r="K22" s="69"/>
      <c r="L22" s="69"/>
      <c r="M22" s="69"/>
    </row>
    <row r="23" spans="1:13" ht="12.75">
      <c r="A23" s="193"/>
      <c r="B23" s="24" t="s">
        <v>15</v>
      </c>
      <c r="C23" s="12">
        <v>6540</v>
      </c>
      <c r="D23" s="18">
        <v>0.34781346579430666</v>
      </c>
      <c r="E23" s="20">
        <f t="shared" si="2"/>
        <v>0.00932755433231892</v>
      </c>
      <c r="F23" s="113">
        <f t="shared" si="3"/>
        <v>0.0030743628905795404</v>
      </c>
      <c r="G23" s="102"/>
      <c r="H23" s="127"/>
      <c r="I23" s="69"/>
      <c r="J23" s="69"/>
      <c r="K23" s="69"/>
      <c r="L23" s="69"/>
      <c r="M23" s="69"/>
    </row>
    <row r="24" spans="1:13" ht="13.5" thickBot="1">
      <c r="A24" s="194"/>
      <c r="B24" s="14" t="s">
        <v>16</v>
      </c>
      <c r="C24" s="25">
        <v>6421</v>
      </c>
      <c r="D24" s="26">
        <v>0</v>
      </c>
      <c r="E24" s="20">
        <f t="shared" si="2"/>
        <v>0</v>
      </c>
      <c r="F24" s="113">
        <f t="shared" si="3"/>
        <v>0</v>
      </c>
      <c r="G24" s="102"/>
      <c r="H24" s="103"/>
      <c r="I24" s="69"/>
      <c r="J24" s="69"/>
      <c r="K24" s="69"/>
      <c r="L24" s="69"/>
      <c r="M24" s="69"/>
    </row>
    <row r="25" spans="1:13" s="13" customFormat="1" ht="13.5" thickBot="1">
      <c r="A25" s="203" t="s">
        <v>1</v>
      </c>
      <c r="B25" s="200"/>
      <c r="C25" s="201"/>
      <c r="D25" s="42">
        <f>SUM(D17:D24)</f>
        <v>3728.881691840404</v>
      </c>
      <c r="E25" s="42">
        <f>SUM(E17:E24)</f>
        <v>100</v>
      </c>
      <c r="F25" s="115">
        <f>SUM(F17:F24)</f>
        <v>32.96001053488609</v>
      </c>
      <c r="G25" s="102"/>
      <c r="H25" s="103"/>
      <c r="I25" s="38"/>
      <c r="J25" s="38"/>
      <c r="K25" s="38"/>
      <c r="L25" s="38"/>
      <c r="M25" s="38"/>
    </row>
    <row r="26" spans="1:13" ht="12.75">
      <c r="A26" s="137"/>
      <c r="B26" s="138"/>
      <c r="C26" s="138"/>
      <c r="D26" s="138"/>
      <c r="E26" s="138"/>
      <c r="F26" s="172"/>
      <c r="G26" s="69"/>
      <c r="H26" s="103"/>
      <c r="I26" s="69"/>
      <c r="J26" s="69"/>
      <c r="K26" s="69"/>
      <c r="L26" s="69"/>
      <c r="M26" s="69"/>
    </row>
    <row r="27" spans="1:13" ht="12.75">
      <c r="A27" s="64" t="s">
        <v>74</v>
      </c>
      <c r="B27" s="24" t="s">
        <v>78</v>
      </c>
      <c r="C27" s="12">
        <v>9113</v>
      </c>
      <c r="D27" s="18">
        <v>20.91661281221304</v>
      </c>
      <c r="E27" s="20">
        <f>D27/($D$35)*100</f>
        <v>0.9630028864570181</v>
      </c>
      <c r="F27" s="113">
        <f>D27/($D$65)*100</f>
        <v>0.18488432608448171</v>
      </c>
      <c r="G27" s="102"/>
      <c r="H27" s="101"/>
      <c r="I27" s="69"/>
      <c r="J27" s="69"/>
      <c r="K27" s="69"/>
      <c r="L27" s="69"/>
      <c r="M27" s="69"/>
    </row>
    <row r="28" spans="1:13" ht="12.75">
      <c r="A28" s="202"/>
      <c r="B28" s="24" t="s">
        <v>77</v>
      </c>
      <c r="C28" s="12">
        <v>9116</v>
      </c>
      <c r="D28" s="18">
        <v>183.59169272268136</v>
      </c>
      <c r="E28" s="20">
        <f aca="true" t="shared" si="4" ref="E28:E34">D28/($D$35)*100</f>
        <v>8.452579373570485</v>
      </c>
      <c r="F28" s="113">
        <f aca="true" t="shared" si="5" ref="F28:F34">D28/($D$65)*100</f>
        <v>1.6227879097098847</v>
      </c>
      <c r="G28" s="102"/>
      <c r="H28" s="101"/>
      <c r="I28" s="69"/>
      <c r="J28" s="69"/>
      <c r="K28" s="69"/>
      <c r="L28" s="69"/>
      <c r="M28" s="69"/>
    </row>
    <row r="29" spans="1:13" ht="12.75">
      <c r="A29" s="193"/>
      <c r="B29" s="24" t="s">
        <v>2</v>
      </c>
      <c r="C29" s="12">
        <v>9121</v>
      </c>
      <c r="D29" s="20">
        <v>0</v>
      </c>
      <c r="E29" s="20">
        <f t="shared" si="4"/>
        <v>0</v>
      </c>
      <c r="F29" s="113">
        <f t="shared" si="5"/>
        <v>0</v>
      </c>
      <c r="G29" s="102"/>
      <c r="H29" s="101"/>
      <c r="I29" s="69"/>
      <c r="J29" s="69"/>
      <c r="K29" s="69"/>
      <c r="L29" s="69"/>
      <c r="M29" s="69"/>
    </row>
    <row r="30" spans="1:13" ht="12.75">
      <c r="A30" s="193"/>
      <c r="B30" s="24" t="s">
        <v>3</v>
      </c>
      <c r="C30" s="12">
        <v>6510</v>
      </c>
      <c r="D30" s="18">
        <v>429.94432369146</v>
      </c>
      <c r="E30" s="20">
        <f t="shared" si="4"/>
        <v>19.79467844281811</v>
      </c>
      <c r="F30" s="113">
        <f t="shared" si="5"/>
        <v>3.800326910154894</v>
      </c>
      <c r="G30" s="102"/>
      <c r="H30" s="101"/>
      <c r="I30" s="69"/>
      <c r="J30" s="69"/>
      <c r="K30" s="69"/>
      <c r="L30" s="69"/>
      <c r="M30" s="69"/>
    </row>
    <row r="31" spans="1:13" ht="12.75">
      <c r="A31" s="193"/>
      <c r="B31" s="24" t="s">
        <v>17</v>
      </c>
      <c r="C31" s="12">
        <v>5400</v>
      </c>
      <c r="D31" s="18">
        <v>1474.1786469237832</v>
      </c>
      <c r="E31" s="20">
        <f t="shared" si="4"/>
        <v>67.87132815844778</v>
      </c>
      <c r="F31" s="113">
        <f t="shared" si="5"/>
        <v>13.030433183019746</v>
      </c>
      <c r="G31" s="102"/>
      <c r="H31" s="101"/>
      <c r="I31" s="69"/>
      <c r="J31" s="69"/>
      <c r="K31" s="69"/>
      <c r="L31" s="69"/>
      <c r="M31" s="69"/>
    </row>
    <row r="32" spans="1:13" ht="12.75">
      <c r="A32" s="193"/>
      <c r="B32" s="24" t="s">
        <v>14</v>
      </c>
      <c r="C32" s="12">
        <v>6120</v>
      </c>
      <c r="D32" s="18">
        <v>58.18602394398531</v>
      </c>
      <c r="E32" s="20">
        <f t="shared" si="4"/>
        <v>2.678890196638226</v>
      </c>
      <c r="F32" s="113">
        <f t="shared" si="5"/>
        <v>0.5143129014721695</v>
      </c>
      <c r="G32" s="102"/>
      <c r="H32" s="101"/>
      <c r="I32" s="69"/>
      <c r="J32" s="69"/>
      <c r="K32" s="69"/>
      <c r="L32" s="69"/>
      <c r="M32" s="69"/>
    </row>
    <row r="33" spans="1:13" ht="12.75">
      <c r="A33" s="193"/>
      <c r="B33" s="24" t="s">
        <v>15</v>
      </c>
      <c r="C33" s="12">
        <v>6540</v>
      </c>
      <c r="D33" s="18">
        <v>3.8491131932966023</v>
      </c>
      <c r="E33" s="20">
        <f t="shared" si="4"/>
        <v>0.17721354545895224</v>
      </c>
      <c r="F33" s="113">
        <f t="shared" si="5"/>
        <v>0.03402275048807178</v>
      </c>
      <c r="G33" s="102"/>
      <c r="H33" s="101"/>
      <c r="I33" s="69"/>
      <c r="J33" s="69"/>
      <c r="K33" s="69"/>
      <c r="L33" s="69"/>
      <c r="M33" s="69"/>
    </row>
    <row r="34" spans="1:13" ht="13.5" thickBot="1">
      <c r="A34" s="194"/>
      <c r="B34" s="14" t="s">
        <v>16</v>
      </c>
      <c r="C34" s="25">
        <v>6421</v>
      </c>
      <c r="D34" s="26">
        <v>1.3533289552341599</v>
      </c>
      <c r="E34" s="20">
        <f t="shared" si="4"/>
        <v>0.06230739660942588</v>
      </c>
      <c r="F34" s="113">
        <f t="shared" si="5"/>
        <v>0.011962228975859237</v>
      </c>
      <c r="G34" s="69"/>
      <c r="H34" s="69"/>
      <c r="I34" s="69"/>
      <c r="J34" s="69"/>
      <c r="K34" s="69"/>
      <c r="L34" s="69"/>
      <c r="M34" s="69"/>
    </row>
    <row r="35" spans="1:13" s="13" customFormat="1" ht="13.5" thickBot="1">
      <c r="A35" s="203" t="s">
        <v>1</v>
      </c>
      <c r="B35" s="200"/>
      <c r="C35" s="201"/>
      <c r="D35" s="42">
        <f>SUM(D27:D34)</f>
        <v>2172.0197422426536</v>
      </c>
      <c r="E35" s="42">
        <f>SUM(E27:E34)</f>
        <v>100</v>
      </c>
      <c r="F35" s="115">
        <f>SUM(F27:F34)</f>
        <v>19.198730209905108</v>
      </c>
      <c r="G35" s="38"/>
      <c r="H35" s="38"/>
      <c r="I35" s="38"/>
      <c r="J35" s="38"/>
      <c r="K35" s="38"/>
      <c r="L35" s="38"/>
      <c r="M35" s="38"/>
    </row>
    <row r="36" spans="1:13" ht="12.75">
      <c r="A36" s="137"/>
      <c r="B36" s="138"/>
      <c r="C36" s="138"/>
      <c r="D36" s="138"/>
      <c r="E36" s="138"/>
      <c r="F36" s="172"/>
      <c r="G36" s="69"/>
      <c r="H36" s="69"/>
      <c r="I36" s="69"/>
      <c r="J36" s="69"/>
      <c r="K36" s="69"/>
      <c r="L36" s="69"/>
      <c r="M36" s="69"/>
    </row>
    <row r="37" spans="1:13" ht="12.75">
      <c r="A37" s="64" t="s">
        <v>73</v>
      </c>
      <c r="B37" s="24" t="s">
        <v>78</v>
      </c>
      <c r="C37" s="12">
        <v>9113</v>
      </c>
      <c r="D37" s="18">
        <v>10.362438696051424</v>
      </c>
      <c r="E37" s="20">
        <f>D37/($D$45)*100</f>
        <v>0.5555038470792552</v>
      </c>
      <c r="F37" s="113">
        <f>D37/($D$65)*100</f>
        <v>0.09159477741982068</v>
      </c>
      <c r="G37" s="102"/>
      <c r="H37" s="101"/>
      <c r="I37" s="69"/>
      <c r="J37" s="69"/>
      <c r="K37" s="69"/>
      <c r="L37" s="69"/>
      <c r="M37" s="69"/>
    </row>
    <row r="38" spans="1:13" ht="12.75">
      <c r="A38" s="192"/>
      <c r="B38" s="24" t="s">
        <v>77</v>
      </c>
      <c r="C38" s="12">
        <v>9116</v>
      </c>
      <c r="D38" s="18">
        <v>382.9072662993572</v>
      </c>
      <c r="E38" s="20">
        <f aca="true" t="shared" si="6" ref="E38:E44">D38/($D$45)*100</f>
        <v>20.52667964973775</v>
      </c>
      <c r="F38" s="113">
        <f aca="true" t="shared" si="7" ref="F38:F44">D38/($D$65)*100</f>
        <v>3.384560995519889</v>
      </c>
      <c r="G38" s="102"/>
      <c r="H38" s="101"/>
      <c r="I38" s="69"/>
      <c r="J38" s="69"/>
      <c r="K38" s="69"/>
      <c r="L38" s="69"/>
      <c r="M38" s="69"/>
    </row>
    <row r="39" spans="1:13" ht="12.75">
      <c r="A39" s="193"/>
      <c r="B39" s="24" t="s">
        <v>2</v>
      </c>
      <c r="C39" s="12">
        <v>9121</v>
      </c>
      <c r="D39" s="18">
        <v>0</v>
      </c>
      <c r="E39" s="20">
        <f t="shared" si="6"/>
        <v>0</v>
      </c>
      <c r="F39" s="113">
        <f t="shared" si="7"/>
        <v>0</v>
      </c>
      <c r="G39" s="102"/>
      <c r="H39" s="101"/>
      <c r="I39" s="69"/>
      <c r="J39" s="69"/>
      <c r="K39" s="69"/>
      <c r="L39" s="69"/>
      <c r="M39" s="69"/>
    </row>
    <row r="40" spans="1:13" ht="12.75">
      <c r="A40" s="193"/>
      <c r="B40" s="24" t="s">
        <v>3</v>
      </c>
      <c r="C40" s="12">
        <v>6510</v>
      </c>
      <c r="D40" s="18">
        <v>226.13200835629019</v>
      </c>
      <c r="E40" s="20">
        <f t="shared" si="6"/>
        <v>12.122358864959416</v>
      </c>
      <c r="F40" s="113">
        <f t="shared" si="7"/>
        <v>1.9988066111101697</v>
      </c>
      <c r="G40" s="102"/>
      <c r="H40" s="101"/>
      <c r="I40" s="69"/>
      <c r="J40" s="69"/>
      <c r="K40" s="69"/>
      <c r="L40" s="69"/>
      <c r="M40" s="69"/>
    </row>
    <row r="41" spans="1:13" ht="12.75">
      <c r="A41" s="193"/>
      <c r="B41" s="24" t="s">
        <v>17</v>
      </c>
      <c r="C41" s="12">
        <v>5400</v>
      </c>
      <c r="D41" s="18">
        <v>1173.2923301193755</v>
      </c>
      <c r="E41" s="20">
        <f t="shared" si="6"/>
        <v>62.89720231380003</v>
      </c>
      <c r="F41" s="113">
        <f t="shared" si="7"/>
        <v>10.370864714173617</v>
      </c>
      <c r="G41" s="102"/>
      <c r="H41" s="101"/>
      <c r="I41" s="69"/>
      <c r="J41" s="69"/>
      <c r="K41" s="69"/>
      <c r="L41" s="69"/>
      <c r="M41" s="69"/>
    </row>
    <row r="42" spans="1:13" ht="12.75">
      <c r="A42" s="193"/>
      <c r="B42" s="24" t="s">
        <v>14</v>
      </c>
      <c r="C42" s="12">
        <v>6120</v>
      </c>
      <c r="D42" s="18">
        <v>72.5586405748393</v>
      </c>
      <c r="E42" s="20">
        <f t="shared" si="6"/>
        <v>3.8896832261620884</v>
      </c>
      <c r="F42" s="113">
        <f t="shared" si="7"/>
        <v>0.6413540989988786</v>
      </c>
      <c r="G42" s="102"/>
      <c r="H42" s="101"/>
      <c r="I42" s="69"/>
      <c r="J42" s="69"/>
      <c r="K42" s="69"/>
      <c r="L42" s="69"/>
      <c r="M42" s="69"/>
    </row>
    <row r="43" spans="1:13" ht="12.75">
      <c r="A43" s="193"/>
      <c r="B43" s="24" t="s">
        <v>15</v>
      </c>
      <c r="C43" s="12">
        <v>6540</v>
      </c>
      <c r="D43" s="18">
        <v>0</v>
      </c>
      <c r="E43" s="20">
        <f t="shared" si="6"/>
        <v>0</v>
      </c>
      <c r="F43" s="113">
        <f t="shared" si="7"/>
        <v>0</v>
      </c>
      <c r="G43" s="69"/>
      <c r="H43" s="69"/>
      <c r="I43" s="69"/>
      <c r="J43" s="69"/>
      <c r="K43" s="69"/>
      <c r="L43" s="69"/>
      <c r="M43" s="69"/>
    </row>
    <row r="44" spans="1:13" ht="13.5" thickBot="1">
      <c r="A44" s="194"/>
      <c r="B44" s="14" t="s">
        <v>16</v>
      </c>
      <c r="C44" s="25">
        <v>6421</v>
      </c>
      <c r="D44" s="26">
        <v>0.1599050001147842</v>
      </c>
      <c r="E44" s="20">
        <f t="shared" si="6"/>
        <v>0.008572098261466092</v>
      </c>
      <c r="F44" s="113">
        <f t="shared" si="7"/>
        <v>0.0014134185323973064</v>
      </c>
      <c r="G44" s="69"/>
      <c r="H44" s="69"/>
      <c r="I44" s="69"/>
      <c r="J44" s="69"/>
      <c r="K44" s="69"/>
      <c r="L44" s="69"/>
      <c r="M44" s="69"/>
    </row>
    <row r="45" spans="1:13" s="13" customFormat="1" ht="13.5" thickBot="1">
      <c r="A45" s="188" t="s">
        <v>1</v>
      </c>
      <c r="B45" s="200"/>
      <c r="C45" s="201"/>
      <c r="D45" s="42">
        <f>SUM(D37:D44)</f>
        <v>1865.4125890460284</v>
      </c>
      <c r="E45" s="42">
        <f>SUM(E37:E44)</f>
        <v>100</v>
      </c>
      <c r="F45" s="115">
        <f>SUM(F37:F44)</f>
        <v>16.488594615754774</v>
      </c>
      <c r="G45" s="38"/>
      <c r="H45" s="38"/>
      <c r="I45" s="38"/>
      <c r="J45" s="38"/>
      <c r="K45" s="38"/>
      <c r="L45" s="38"/>
      <c r="M45" s="38"/>
    </row>
    <row r="46" spans="1:13" ht="12.75">
      <c r="A46" s="137"/>
      <c r="B46" s="138"/>
      <c r="C46" s="138"/>
      <c r="D46" s="138"/>
      <c r="E46" s="138"/>
      <c r="F46" s="172"/>
      <c r="G46" s="69"/>
      <c r="H46" s="69"/>
      <c r="I46" s="69"/>
      <c r="J46" s="69"/>
      <c r="K46" s="69"/>
      <c r="L46" s="69"/>
      <c r="M46" s="69"/>
    </row>
    <row r="47" spans="1:13" ht="12.75">
      <c r="A47" s="31" t="s">
        <v>12</v>
      </c>
      <c r="B47" s="24" t="s">
        <v>78</v>
      </c>
      <c r="C47" s="12">
        <v>9113</v>
      </c>
      <c r="D47" s="18">
        <v>14.31366143480257</v>
      </c>
      <c r="E47" s="20">
        <f>D47/($D$55)*100</f>
        <v>1.1414278447852944</v>
      </c>
      <c r="F47" s="113">
        <f>D47/($D$65)*100</f>
        <v>0.12652008582525914</v>
      </c>
      <c r="G47" s="102"/>
      <c r="H47" s="101"/>
      <c r="I47" s="69"/>
      <c r="J47" s="69"/>
      <c r="K47" s="69"/>
      <c r="L47" s="69"/>
      <c r="M47" s="69"/>
    </row>
    <row r="48" spans="1:13" ht="12.75">
      <c r="A48" s="192"/>
      <c r="B48" s="24" t="s">
        <v>77</v>
      </c>
      <c r="C48" s="12">
        <v>9116</v>
      </c>
      <c r="D48" s="18">
        <v>81.16503347107438</v>
      </c>
      <c r="E48" s="20">
        <f aca="true" t="shared" si="8" ref="E48:E54">D48/($D$55)*100</f>
        <v>6.472420047714546</v>
      </c>
      <c r="F48" s="113">
        <f aca="true" t="shared" si="9" ref="F48:F54">D48/($D$65)*100</f>
        <v>0.7174269873256928</v>
      </c>
      <c r="G48" s="102"/>
      <c r="H48" s="101"/>
      <c r="I48" s="69"/>
      <c r="J48" s="69"/>
      <c r="K48" s="69"/>
      <c r="L48" s="69"/>
      <c r="M48" s="69"/>
    </row>
    <row r="49" spans="1:13" ht="12.75">
      <c r="A49" s="193"/>
      <c r="B49" s="24" t="s">
        <v>2</v>
      </c>
      <c r="C49" s="12">
        <v>9121</v>
      </c>
      <c r="D49" s="20">
        <v>0</v>
      </c>
      <c r="E49" s="20">
        <f t="shared" si="8"/>
        <v>0</v>
      </c>
      <c r="F49" s="113">
        <f t="shared" si="9"/>
        <v>0</v>
      </c>
      <c r="G49" s="102"/>
      <c r="H49" s="101"/>
      <c r="I49" s="69"/>
      <c r="J49" s="69"/>
      <c r="K49" s="69"/>
      <c r="L49" s="69"/>
      <c r="M49" s="69"/>
    </row>
    <row r="50" spans="1:13" ht="12.75">
      <c r="A50" s="193"/>
      <c r="B50" s="24" t="s">
        <v>3</v>
      </c>
      <c r="C50" s="12">
        <v>6510</v>
      </c>
      <c r="D50" s="18">
        <v>29.84517477043159</v>
      </c>
      <c r="E50" s="20">
        <f t="shared" si="8"/>
        <v>2.379972005808732</v>
      </c>
      <c r="F50" s="113">
        <f t="shared" si="9"/>
        <v>0.2638049034919727</v>
      </c>
      <c r="G50" s="102"/>
      <c r="H50" s="101"/>
      <c r="I50" s="69"/>
      <c r="J50" s="69"/>
      <c r="K50" s="69"/>
      <c r="L50" s="69"/>
      <c r="M50" s="69"/>
    </row>
    <row r="51" spans="1:13" ht="12.75">
      <c r="A51" s="193"/>
      <c r="B51" s="24" t="s">
        <v>17</v>
      </c>
      <c r="C51" s="12">
        <v>5400</v>
      </c>
      <c r="D51" s="18">
        <v>967.1056875573921</v>
      </c>
      <c r="E51" s="20">
        <f t="shared" si="8"/>
        <v>77.12082374284971</v>
      </c>
      <c r="F51" s="113">
        <f t="shared" si="9"/>
        <v>8.548357465990685</v>
      </c>
      <c r="G51" s="102"/>
      <c r="H51" s="101"/>
      <c r="I51" s="69"/>
      <c r="J51" s="69"/>
      <c r="K51" s="69"/>
      <c r="L51" s="69"/>
      <c r="M51" s="69"/>
    </row>
    <row r="52" spans="1:6" ht="12.75">
      <c r="A52" s="193"/>
      <c r="B52" s="24" t="s">
        <v>14</v>
      </c>
      <c r="C52" s="12">
        <v>6120</v>
      </c>
      <c r="D52" s="18">
        <v>161.58413274203397</v>
      </c>
      <c r="E52" s="20">
        <f t="shared" si="8"/>
        <v>12.885356358841715</v>
      </c>
      <c r="F52" s="113">
        <f t="shared" si="9"/>
        <v>1.4282605771864259</v>
      </c>
    </row>
    <row r="53" spans="1:6" ht="12.75">
      <c r="A53" s="193"/>
      <c r="B53" s="24" t="s">
        <v>15</v>
      </c>
      <c r="C53" s="12">
        <v>6540</v>
      </c>
      <c r="D53" s="20">
        <v>0</v>
      </c>
      <c r="E53" s="20">
        <f t="shared" si="8"/>
        <v>0</v>
      </c>
      <c r="F53" s="113">
        <f t="shared" si="9"/>
        <v>0</v>
      </c>
    </row>
    <row r="54" spans="1:6" ht="13.5" thickBot="1">
      <c r="A54" s="194"/>
      <c r="B54" s="14" t="s">
        <v>16</v>
      </c>
      <c r="C54" s="25">
        <v>6421</v>
      </c>
      <c r="D54" s="27">
        <v>0</v>
      </c>
      <c r="E54" s="20">
        <f t="shared" si="8"/>
        <v>0</v>
      </c>
      <c r="F54" s="113">
        <f t="shared" si="9"/>
        <v>0</v>
      </c>
    </row>
    <row r="55" spans="1:6" ht="13.5" thickBot="1">
      <c r="A55" s="188" t="s">
        <v>1</v>
      </c>
      <c r="B55" s="200"/>
      <c r="C55" s="201"/>
      <c r="D55" s="42">
        <f>SUM(D47:D54)</f>
        <v>1254.0136899757347</v>
      </c>
      <c r="E55" s="42">
        <f>SUM(E47:E54)</f>
        <v>100</v>
      </c>
      <c r="F55" s="115">
        <f>SUM(F47:F54)</f>
        <v>11.084370019820037</v>
      </c>
    </row>
    <row r="56" spans="1:6" ht="12.75">
      <c r="A56" s="137"/>
      <c r="B56" s="138"/>
      <c r="C56" s="138"/>
      <c r="D56" s="138"/>
      <c r="E56" s="138"/>
      <c r="F56" s="172"/>
    </row>
    <row r="57" spans="1:6" ht="12.75">
      <c r="A57" s="31" t="s">
        <v>35</v>
      </c>
      <c r="B57" s="24" t="s">
        <v>78</v>
      </c>
      <c r="C57" s="12">
        <v>9113</v>
      </c>
      <c r="D57" s="20">
        <f aca="true" t="shared" si="10" ref="D57:D64">SUM(D7,D17,D27,D37,D47)</f>
        <v>88.42988453161156</v>
      </c>
      <c r="E57" s="20">
        <f>D57/($D$65)*100</f>
        <v>0.7816418343704921</v>
      </c>
      <c r="F57" s="113">
        <f>D57/($D$65)*100</f>
        <v>0.7816418343704921</v>
      </c>
    </row>
    <row r="58" spans="1:6" ht="12.75">
      <c r="A58" s="192"/>
      <c r="B58" s="24" t="s">
        <v>77</v>
      </c>
      <c r="C58" s="12">
        <v>9116</v>
      </c>
      <c r="D58" s="20">
        <f t="shared" si="10"/>
        <v>1944.8403831164599</v>
      </c>
      <c r="E58" s="20">
        <f aca="true" t="shared" si="11" ref="E58:E64">D58/($D$65)*100</f>
        <v>17.19066594589453</v>
      </c>
      <c r="F58" s="113">
        <f aca="true" t="shared" si="12" ref="F58:F64">D58/($D$65)*100</f>
        <v>17.19066594589453</v>
      </c>
    </row>
    <row r="59" spans="1:6" ht="12.75">
      <c r="A59" s="193"/>
      <c r="B59" s="24" t="s">
        <v>2</v>
      </c>
      <c r="C59" s="12">
        <v>9121</v>
      </c>
      <c r="D59" s="20">
        <f t="shared" si="10"/>
        <v>0.26726858011937554</v>
      </c>
      <c r="E59" s="20">
        <f t="shared" si="11"/>
        <v>0.0023624174603487785</v>
      </c>
      <c r="F59" s="113">
        <f t="shared" si="12"/>
        <v>0.0023624174603487785</v>
      </c>
    </row>
    <row r="60" spans="1:6" ht="12.75">
      <c r="A60" s="193"/>
      <c r="B60" s="24" t="s">
        <v>3</v>
      </c>
      <c r="C60" s="12">
        <v>6510</v>
      </c>
      <c r="D60" s="20">
        <f t="shared" si="10"/>
        <v>1313.3338553597566</v>
      </c>
      <c r="E60" s="20">
        <f t="shared" si="11"/>
        <v>11.60870772682397</v>
      </c>
      <c r="F60" s="113">
        <f t="shared" si="12"/>
        <v>11.60870772682397</v>
      </c>
    </row>
    <row r="61" spans="1:6" ht="12.75">
      <c r="A61" s="193"/>
      <c r="B61" s="24" t="s">
        <v>17</v>
      </c>
      <c r="C61" s="12">
        <v>5400</v>
      </c>
      <c r="D61" s="20">
        <f t="shared" si="10"/>
        <v>7250.171395087236</v>
      </c>
      <c r="E61" s="20">
        <f t="shared" si="11"/>
        <v>64.0850918077432</v>
      </c>
      <c r="F61" s="113">
        <f t="shared" si="12"/>
        <v>64.0850918077432</v>
      </c>
    </row>
    <row r="62" spans="1:6" ht="12.75">
      <c r="A62" s="193"/>
      <c r="B62" s="24" t="s">
        <v>14</v>
      </c>
      <c r="C62" s="12">
        <v>6120</v>
      </c>
      <c r="D62" s="20">
        <v>710.598084238774</v>
      </c>
      <c r="E62" s="20">
        <f t="shared" si="11"/>
        <v>6.281057506820545</v>
      </c>
      <c r="F62" s="113">
        <f t="shared" si="12"/>
        <v>6.281057506820545</v>
      </c>
    </row>
    <row r="63" spans="1:6" ht="12.75">
      <c r="A63" s="193"/>
      <c r="B63" s="24" t="s">
        <v>15</v>
      </c>
      <c r="C63" s="12">
        <v>6540</v>
      </c>
      <c r="D63" s="20">
        <f t="shared" si="10"/>
        <v>4.196926659090909</v>
      </c>
      <c r="E63" s="20">
        <f t="shared" si="11"/>
        <v>0.03709711337865133</v>
      </c>
      <c r="F63" s="113">
        <f t="shared" si="12"/>
        <v>0.03709711337865133</v>
      </c>
    </row>
    <row r="64" spans="1:6" ht="13.5" thickBot="1">
      <c r="A64" s="194"/>
      <c r="B64" s="14" t="s">
        <v>16</v>
      </c>
      <c r="C64" s="25">
        <v>6421</v>
      </c>
      <c r="D64" s="27">
        <f t="shared" si="10"/>
        <v>1.513233955348944</v>
      </c>
      <c r="E64" s="20">
        <f t="shared" si="11"/>
        <v>0.013375647508256542</v>
      </c>
      <c r="F64" s="113">
        <f t="shared" si="12"/>
        <v>0.013375647508256542</v>
      </c>
    </row>
    <row r="65" spans="1:6" s="13" customFormat="1" ht="27.75" customHeight="1" thickBot="1">
      <c r="A65" s="195" t="s">
        <v>127</v>
      </c>
      <c r="B65" s="200"/>
      <c r="C65" s="201"/>
      <c r="D65" s="104">
        <f>SUM(D57:D64)</f>
        <v>11313.351031528398</v>
      </c>
      <c r="E65" s="61">
        <f>SUM(E57:E64)</f>
        <v>100</v>
      </c>
      <c r="F65" s="62">
        <f>SUM(F57:F64)</f>
        <v>100</v>
      </c>
    </row>
    <row r="66" spans="1:4" ht="27.75" customHeight="1" thickBot="1">
      <c r="A66" s="142" t="s">
        <v>128</v>
      </c>
      <c r="B66" s="143"/>
      <c r="C66" s="144">
        <v>0</v>
      </c>
      <c r="D66" s="145">
        <v>163090.65561019626</v>
      </c>
    </row>
    <row r="67" spans="1:4" ht="27.75" customHeight="1" thickBot="1">
      <c r="A67" s="195" t="s">
        <v>130</v>
      </c>
      <c r="B67" s="196"/>
      <c r="C67" s="197"/>
      <c r="D67" s="154">
        <f>D65+D66</f>
        <v>174404.00664172467</v>
      </c>
    </row>
    <row r="70" spans="1:4" ht="12.75">
      <c r="A70" s="13" t="s">
        <v>76</v>
      </c>
      <c r="D70" s="94"/>
    </row>
    <row r="72" ht="12.75">
      <c r="A72" s="13" t="s">
        <v>36</v>
      </c>
    </row>
    <row r="73" ht="12.75">
      <c r="A73" s="13" t="s">
        <v>6</v>
      </c>
    </row>
    <row r="74" ht="12.75">
      <c r="A74" s="13" t="s">
        <v>79</v>
      </c>
    </row>
    <row r="75" ht="12.75">
      <c r="A75" s="13" t="s">
        <v>118</v>
      </c>
    </row>
    <row r="76" ht="12.75">
      <c r="A76" s="13" t="s">
        <v>119</v>
      </c>
    </row>
  </sheetData>
  <sheetProtection/>
  <mergeCells count="15">
    <mergeCell ref="A67:C67"/>
    <mergeCell ref="A15:C15"/>
    <mergeCell ref="A65:C65"/>
    <mergeCell ref="A38:A44"/>
    <mergeCell ref="A48:A54"/>
    <mergeCell ref="A58:A64"/>
    <mergeCell ref="A25:C25"/>
    <mergeCell ref="A55:C55"/>
    <mergeCell ref="A2:F2"/>
    <mergeCell ref="A3:F3"/>
    <mergeCell ref="A45:C45"/>
    <mergeCell ref="A8:A14"/>
    <mergeCell ref="A18:A24"/>
    <mergeCell ref="A28:A34"/>
    <mergeCell ref="A35:C35"/>
  </mergeCells>
  <printOptions horizontalCentered="1"/>
  <pageMargins left="0.75" right="0.75" top="1" bottom="1" header="0.5" footer="0.5"/>
  <pageSetup fitToHeight="1" fitToWidth="1" horizontalDpi="600" verticalDpi="600" orientation="portrait" scale="59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2:M56"/>
  <sheetViews>
    <sheetView view="pageBreakPreview" zoomScale="82" zoomScaleSheetLayoutView="82" zoomScalePageLayoutView="0" workbookViewId="0" topLeftCell="A4">
      <selection activeCell="I27" sqref="I27"/>
    </sheetView>
  </sheetViews>
  <sheetFormatPr defaultColWidth="9.140625" defaultRowHeight="12.75"/>
  <cols>
    <col min="1" max="1" width="20.7109375" style="13" customWidth="1"/>
    <col min="2" max="2" width="28.00390625" style="13" customWidth="1"/>
    <col min="3" max="3" width="11.00390625" style="10" customWidth="1"/>
    <col min="4" max="4" width="14.57421875" style="10" customWidth="1"/>
    <col min="5" max="5" width="22.140625" style="10" customWidth="1"/>
    <col min="6" max="6" width="17.00390625" style="15" customWidth="1"/>
    <col min="7" max="7" width="13.7109375" style="10" customWidth="1"/>
    <col min="8" max="8" width="12.8515625" style="10" customWidth="1"/>
    <col min="9" max="16384" width="9.140625" style="10" customWidth="1"/>
  </cols>
  <sheetData>
    <row r="2" spans="1:6" s="68" customFormat="1" ht="15.75">
      <c r="A2" s="186" t="s">
        <v>48</v>
      </c>
      <c r="B2" s="204"/>
      <c r="C2" s="204"/>
      <c r="D2" s="204"/>
      <c r="E2" s="204"/>
      <c r="F2" s="204"/>
    </row>
    <row r="3" spans="1:6" s="68" customFormat="1" ht="15.75">
      <c r="A3" s="186" t="s">
        <v>18</v>
      </c>
      <c r="B3" s="204"/>
      <c r="C3" s="204"/>
      <c r="D3" s="204"/>
      <c r="E3" s="204"/>
      <c r="F3" s="204"/>
    </row>
    <row r="4" spans="1:4" ht="13.5" thickBot="1">
      <c r="A4" s="32"/>
      <c r="B4"/>
      <c r="C4"/>
      <c r="D4"/>
    </row>
    <row r="5" spans="1:8" s="11" customFormat="1" ht="69.75" customHeight="1" thickBot="1">
      <c r="A5" s="29" t="s">
        <v>0</v>
      </c>
      <c r="B5" s="30" t="s">
        <v>5</v>
      </c>
      <c r="C5" s="30" t="s">
        <v>7</v>
      </c>
      <c r="D5" s="30" t="s">
        <v>29</v>
      </c>
      <c r="E5" s="40" t="s">
        <v>106</v>
      </c>
      <c r="F5" s="41" t="s">
        <v>107</v>
      </c>
      <c r="G5" s="118"/>
      <c r="H5" s="116"/>
    </row>
    <row r="6" spans="1:13" ht="12.75">
      <c r="A6" s="137"/>
      <c r="B6" s="138"/>
      <c r="C6" s="138"/>
      <c r="D6" s="138"/>
      <c r="E6" s="138"/>
      <c r="F6" s="172"/>
      <c r="G6" s="69"/>
      <c r="H6" s="69"/>
      <c r="I6" s="69"/>
      <c r="J6" s="69"/>
      <c r="K6" s="69"/>
      <c r="L6" s="69"/>
      <c r="M6" s="69"/>
    </row>
    <row r="7" spans="1:13" ht="12.75">
      <c r="A7" s="64" t="s">
        <v>75</v>
      </c>
      <c r="B7" s="24" t="s">
        <v>78</v>
      </c>
      <c r="C7" s="12">
        <v>9113</v>
      </c>
      <c r="D7" s="111">
        <v>21.146316678076214</v>
      </c>
      <c r="E7" s="20">
        <f>D7/($D$15)*100</f>
        <v>0.5670954035454895</v>
      </c>
      <c r="F7" s="113">
        <f>D7/($D$45)*100</f>
        <v>0.27228253474041547</v>
      </c>
      <c r="G7" s="3"/>
      <c r="H7" s="3"/>
      <c r="I7" s="4"/>
      <c r="J7" s="4"/>
      <c r="K7" s="5"/>
      <c r="L7" s="6"/>
      <c r="M7" s="6"/>
    </row>
    <row r="8" spans="1:13" ht="12.75">
      <c r="A8" s="202"/>
      <c r="B8" s="24" t="s">
        <v>77</v>
      </c>
      <c r="C8" s="12">
        <v>9116</v>
      </c>
      <c r="D8" s="111">
        <v>1069.260868814348</v>
      </c>
      <c r="E8" s="20">
        <f aca="true" t="shared" si="0" ref="E8:E14">D8/($D$15)*100</f>
        <v>28.6751084421402</v>
      </c>
      <c r="F8" s="113">
        <f aca="true" t="shared" si="1" ref="F8:F14">D8/($D$45)*100</f>
        <v>13.767932453284157</v>
      </c>
      <c r="G8" s="3"/>
      <c r="H8" s="3"/>
      <c r="I8" s="4"/>
      <c r="J8" s="4"/>
      <c r="K8" s="5"/>
      <c r="L8" s="6"/>
      <c r="M8" s="6"/>
    </row>
    <row r="9" spans="1:13" ht="12.75">
      <c r="A9" s="193"/>
      <c r="B9" s="24" t="s">
        <v>2</v>
      </c>
      <c r="C9" s="12">
        <v>9121</v>
      </c>
      <c r="D9" s="18">
        <v>0</v>
      </c>
      <c r="E9" s="20">
        <f t="shared" si="0"/>
        <v>0</v>
      </c>
      <c r="F9" s="113">
        <f t="shared" si="1"/>
        <v>0</v>
      </c>
      <c r="G9" s="32"/>
      <c r="H9" s="109"/>
      <c r="I9" s="109"/>
      <c r="J9" s="109"/>
      <c r="K9" s="109"/>
      <c r="L9" s="109"/>
      <c r="M9" s="109"/>
    </row>
    <row r="10" spans="1:13" ht="12.75">
      <c r="A10" s="193"/>
      <c r="B10" s="24" t="s">
        <v>3</v>
      </c>
      <c r="C10" s="12">
        <v>6510</v>
      </c>
      <c r="D10" s="111">
        <v>430.3055795333104</v>
      </c>
      <c r="E10" s="20">
        <f t="shared" si="0"/>
        <v>11.539802415156041</v>
      </c>
      <c r="F10" s="113">
        <f t="shared" si="1"/>
        <v>5.5406667596984205</v>
      </c>
      <c r="G10" s="102"/>
      <c r="H10" s="103"/>
      <c r="I10" s="69"/>
      <c r="J10" s="69"/>
      <c r="K10" s="69"/>
      <c r="L10" s="69"/>
      <c r="M10" s="69"/>
    </row>
    <row r="11" spans="1:13" ht="12.75">
      <c r="A11" s="193"/>
      <c r="B11" s="24" t="s">
        <v>17</v>
      </c>
      <c r="C11" s="12">
        <v>5400</v>
      </c>
      <c r="D11" s="18">
        <v>2055.230287190083</v>
      </c>
      <c r="E11" s="20">
        <f t="shared" si="0"/>
        <v>55.11653243618239</v>
      </c>
      <c r="F11" s="113">
        <f t="shared" si="1"/>
        <v>26.463394102650778</v>
      </c>
      <c r="G11" s="102"/>
      <c r="H11" s="103"/>
      <c r="I11" s="69"/>
      <c r="J11" s="69"/>
      <c r="K11" s="69"/>
      <c r="L11" s="69"/>
      <c r="M11" s="69"/>
    </row>
    <row r="12" spans="1:13" ht="12.75">
      <c r="A12" s="193"/>
      <c r="B12" s="24" t="s">
        <v>14</v>
      </c>
      <c r="C12" s="12">
        <v>6120</v>
      </c>
      <c r="D12" s="21">
        <v>152.59082615879248</v>
      </c>
      <c r="E12" s="20">
        <f t="shared" si="0"/>
        <v>4.092133748643569</v>
      </c>
      <c r="F12" s="113">
        <f t="shared" si="1"/>
        <v>1.9647779590724415</v>
      </c>
      <c r="G12" s="102"/>
      <c r="H12" s="103"/>
      <c r="I12" s="69"/>
      <c r="J12" s="69"/>
      <c r="K12" s="69"/>
      <c r="L12" s="69"/>
      <c r="M12" s="69"/>
    </row>
    <row r="13" spans="1:13" ht="12.75">
      <c r="A13" s="193"/>
      <c r="B13" s="24" t="s">
        <v>15</v>
      </c>
      <c r="C13" s="12">
        <v>6540</v>
      </c>
      <c r="D13" s="18">
        <v>0.34781346579430666</v>
      </c>
      <c r="E13" s="20">
        <f t="shared" si="0"/>
        <v>0.00932755433231892</v>
      </c>
      <c r="F13" s="113">
        <f t="shared" si="1"/>
        <v>0.0044784883119388845</v>
      </c>
      <c r="G13" s="102"/>
      <c r="H13" s="103"/>
      <c r="I13" s="69"/>
      <c r="J13" s="69"/>
      <c r="K13" s="69"/>
      <c r="L13" s="69"/>
      <c r="M13" s="69"/>
    </row>
    <row r="14" spans="1:13" ht="13.5" thickBot="1">
      <c r="A14" s="193"/>
      <c r="B14" s="14" t="s">
        <v>16</v>
      </c>
      <c r="C14" s="25">
        <v>6421</v>
      </c>
      <c r="D14" s="26">
        <v>0</v>
      </c>
      <c r="E14" s="20">
        <f t="shared" si="0"/>
        <v>0</v>
      </c>
      <c r="F14" s="113">
        <f t="shared" si="1"/>
        <v>0</v>
      </c>
      <c r="G14" s="102"/>
      <c r="H14" s="103"/>
      <c r="I14" s="69"/>
      <c r="J14" s="69"/>
      <c r="K14" s="69"/>
      <c r="L14" s="69"/>
      <c r="M14" s="69"/>
    </row>
    <row r="15" spans="1:13" s="13" customFormat="1" ht="13.5" thickBot="1">
      <c r="A15" s="203" t="s">
        <v>1</v>
      </c>
      <c r="B15" s="200"/>
      <c r="C15" s="200"/>
      <c r="D15" s="42">
        <f>SUM(D7:D14)</f>
        <v>3728.881691840404</v>
      </c>
      <c r="E15" s="42">
        <f>SUM(E7:E14)</f>
        <v>100</v>
      </c>
      <c r="F15" s="115">
        <f>SUM(F7:F14)</f>
        <v>48.013532297758154</v>
      </c>
      <c r="G15" s="102"/>
      <c r="H15" s="148"/>
      <c r="I15" s="38"/>
      <c r="J15" s="38"/>
      <c r="K15" s="38"/>
      <c r="L15" s="38"/>
      <c r="M15" s="38"/>
    </row>
    <row r="16" spans="1:13" ht="12.75">
      <c r="A16" s="137"/>
      <c r="B16" s="138"/>
      <c r="C16" s="138"/>
      <c r="D16" s="138"/>
      <c r="E16" s="138"/>
      <c r="F16" s="172"/>
      <c r="G16" s="69"/>
      <c r="H16" s="103"/>
      <c r="I16" s="69"/>
      <c r="J16" s="69"/>
      <c r="K16" s="69"/>
      <c r="L16" s="69"/>
      <c r="M16" s="69"/>
    </row>
    <row r="17" spans="1:13" ht="12.75">
      <c r="A17" s="64" t="s">
        <v>74</v>
      </c>
      <c r="B17" s="24" t="s">
        <v>78</v>
      </c>
      <c r="C17" s="12">
        <v>9113</v>
      </c>
      <c r="D17" s="18">
        <v>20.91661281221304</v>
      </c>
      <c r="E17" s="20">
        <f>D17/($D$25)*100</f>
        <v>0.9630028864570181</v>
      </c>
      <c r="F17" s="113">
        <f>D17/($D$45)*100</f>
        <v>0.2693248399423544</v>
      </c>
      <c r="G17" s="102"/>
      <c r="H17" s="101"/>
      <c r="I17" s="69"/>
      <c r="J17" s="69"/>
      <c r="K17" s="69"/>
      <c r="L17" s="69"/>
      <c r="M17" s="69"/>
    </row>
    <row r="18" spans="1:13" ht="12.75">
      <c r="A18" s="202"/>
      <c r="B18" s="24" t="s">
        <v>77</v>
      </c>
      <c r="C18" s="12">
        <v>9116</v>
      </c>
      <c r="D18" s="18">
        <v>183.59169272268136</v>
      </c>
      <c r="E18" s="20">
        <f aca="true" t="shared" si="2" ref="E18:E24">D18/($D$25)*100</f>
        <v>8.452579373570485</v>
      </c>
      <c r="F18" s="113">
        <f aca="true" t="shared" si="3" ref="F18:F24">D18/($D$45)*100</f>
        <v>2.363948871703122</v>
      </c>
      <c r="G18" s="102"/>
      <c r="H18" s="101"/>
      <c r="I18" s="69"/>
      <c r="J18" s="69"/>
      <c r="K18" s="69"/>
      <c r="L18" s="69"/>
      <c r="M18" s="69"/>
    </row>
    <row r="19" spans="1:13" ht="12.75">
      <c r="A19" s="193"/>
      <c r="B19" s="24" t="s">
        <v>2</v>
      </c>
      <c r="C19" s="12">
        <v>9121</v>
      </c>
      <c r="D19" s="20">
        <v>0</v>
      </c>
      <c r="E19" s="20">
        <f t="shared" si="2"/>
        <v>0</v>
      </c>
      <c r="F19" s="113">
        <f t="shared" si="3"/>
        <v>0</v>
      </c>
      <c r="G19" s="102"/>
      <c r="H19" s="101"/>
      <c r="I19" s="69"/>
      <c r="J19" s="69"/>
      <c r="K19" s="69"/>
      <c r="L19" s="69"/>
      <c r="M19" s="69"/>
    </row>
    <row r="20" spans="1:13" ht="12.75">
      <c r="A20" s="193"/>
      <c r="B20" s="24" t="s">
        <v>3</v>
      </c>
      <c r="C20" s="12">
        <v>6510</v>
      </c>
      <c r="D20" s="18">
        <v>429.94432369146</v>
      </c>
      <c r="E20" s="20">
        <f t="shared" si="2"/>
        <v>19.79467844281811</v>
      </c>
      <c r="F20" s="113">
        <f t="shared" si="3"/>
        <v>5.536015185724274</v>
      </c>
      <c r="G20" s="102"/>
      <c r="H20" s="101"/>
      <c r="I20" s="69"/>
      <c r="J20" s="69"/>
      <c r="K20" s="69"/>
      <c r="L20" s="69"/>
      <c r="M20" s="69"/>
    </row>
    <row r="21" spans="1:13" ht="12.75">
      <c r="A21" s="193"/>
      <c r="B21" s="24" t="s">
        <v>17</v>
      </c>
      <c r="C21" s="12">
        <v>5400</v>
      </c>
      <c r="D21" s="18">
        <v>1474.1786469237832</v>
      </c>
      <c r="E21" s="20">
        <f t="shared" si="2"/>
        <v>67.87132815844778</v>
      </c>
      <c r="F21" s="113">
        <f t="shared" si="3"/>
        <v>18.981702806936323</v>
      </c>
      <c r="G21" s="102"/>
      <c r="H21" s="101"/>
      <c r="I21" s="69"/>
      <c r="J21" s="69"/>
      <c r="K21" s="69"/>
      <c r="L21" s="69"/>
      <c r="M21" s="69"/>
    </row>
    <row r="22" spans="1:13" ht="12.75">
      <c r="A22" s="193"/>
      <c r="B22" s="24" t="s">
        <v>14</v>
      </c>
      <c r="C22" s="12">
        <v>6120</v>
      </c>
      <c r="D22" s="18">
        <v>58.18602394398531</v>
      </c>
      <c r="E22" s="20">
        <f t="shared" si="2"/>
        <v>2.678890196638226</v>
      </c>
      <c r="F22" s="113">
        <f t="shared" si="3"/>
        <v>0.7492102916608807</v>
      </c>
      <c r="G22" s="102"/>
      <c r="H22" s="101"/>
      <c r="I22" s="69"/>
      <c r="J22" s="69"/>
      <c r="K22" s="69"/>
      <c r="L22" s="69"/>
      <c r="M22" s="69"/>
    </row>
    <row r="23" spans="1:13" ht="12.75">
      <c r="A23" s="193"/>
      <c r="B23" s="24" t="s">
        <v>15</v>
      </c>
      <c r="C23" s="12">
        <v>6540</v>
      </c>
      <c r="D23" s="18">
        <v>3.8491131932966023</v>
      </c>
      <c r="E23" s="20">
        <f t="shared" si="2"/>
        <v>0.17721354545895224</v>
      </c>
      <c r="F23" s="113">
        <f t="shared" si="3"/>
        <v>0.0495616476726726</v>
      </c>
      <c r="G23" s="102"/>
      <c r="H23" s="101"/>
      <c r="I23" s="69"/>
      <c r="J23" s="69"/>
      <c r="K23" s="69"/>
      <c r="L23" s="69"/>
      <c r="M23" s="69"/>
    </row>
    <row r="24" spans="1:13" ht="13.5" thickBot="1">
      <c r="A24" s="193"/>
      <c r="B24" s="14" t="s">
        <v>16</v>
      </c>
      <c r="C24" s="25">
        <v>6421</v>
      </c>
      <c r="D24" s="26">
        <v>1.3533289552341599</v>
      </c>
      <c r="E24" s="20">
        <f t="shared" si="2"/>
        <v>0.06230739660942588</v>
      </c>
      <c r="F24" s="113">
        <f t="shared" si="3"/>
        <v>0.017425627539702507</v>
      </c>
      <c r="G24" s="69"/>
      <c r="H24" s="69"/>
      <c r="I24" s="69"/>
      <c r="J24" s="69"/>
      <c r="K24" s="69"/>
      <c r="L24" s="69"/>
      <c r="M24" s="69"/>
    </row>
    <row r="25" spans="1:13" s="13" customFormat="1" ht="13.5" thickBot="1">
      <c r="A25" s="203" t="s">
        <v>1</v>
      </c>
      <c r="B25" s="200"/>
      <c r="C25" s="200"/>
      <c r="D25" s="42">
        <f>SUM(D17:D24)</f>
        <v>2172.0197422426536</v>
      </c>
      <c r="E25" s="42">
        <f>SUM(E17:E24)</f>
        <v>100</v>
      </c>
      <c r="F25" s="115">
        <f>SUM(F17:F24)</f>
        <v>27.967189271179326</v>
      </c>
      <c r="G25" s="38"/>
      <c r="H25" s="38"/>
      <c r="I25" s="38"/>
      <c r="J25" s="38"/>
      <c r="K25" s="38"/>
      <c r="L25" s="38"/>
      <c r="M25" s="38"/>
    </row>
    <row r="26" spans="1:13" ht="12.75">
      <c r="A26" s="137"/>
      <c r="B26" s="138"/>
      <c r="C26" s="138"/>
      <c r="D26" s="138"/>
      <c r="E26" s="138"/>
      <c r="F26" s="172"/>
      <c r="G26" s="69"/>
      <c r="H26" s="69"/>
      <c r="I26" s="69"/>
      <c r="J26" s="69"/>
      <c r="K26" s="69"/>
      <c r="L26" s="69"/>
      <c r="M26" s="69"/>
    </row>
    <row r="27" spans="1:13" ht="12.75">
      <c r="A27" s="64" t="s">
        <v>73</v>
      </c>
      <c r="B27" s="24" t="s">
        <v>78</v>
      </c>
      <c r="C27" s="12">
        <v>9113</v>
      </c>
      <c r="D27" s="18">
        <v>10.362438696051424</v>
      </c>
      <c r="E27" s="20">
        <f>D27/($D$35)*100</f>
        <v>0.5555038470792552</v>
      </c>
      <c r="F27" s="113">
        <f>D27/($D$45)*100</f>
        <v>0.13342801572523005</v>
      </c>
      <c r="G27" s="102"/>
      <c r="H27" s="101"/>
      <c r="I27" s="69"/>
      <c r="J27" s="69"/>
      <c r="K27" s="69"/>
      <c r="L27" s="69"/>
      <c r="M27" s="69"/>
    </row>
    <row r="28" spans="1:13" ht="12.75">
      <c r="A28" s="192"/>
      <c r="B28" s="24" t="s">
        <v>77</v>
      </c>
      <c r="C28" s="12">
        <v>9116</v>
      </c>
      <c r="D28" s="18">
        <v>382.9072662993572</v>
      </c>
      <c r="E28" s="20">
        <f aca="true" t="shared" si="4" ref="E28:E34">D28/($D$35)*100</f>
        <v>20.52667964973775</v>
      </c>
      <c r="F28" s="113">
        <f aca="true" t="shared" si="5" ref="F28:F34">D28/($D$45)*100</f>
        <v>4.930360337722759</v>
      </c>
      <c r="G28" s="102"/>
      <c r="H28" s="101"/>
      <c r="I28" s="69"/>
      <c r="J28" s="69"/>
      <c r="K28" s="69"/>
      <c r="L28" s="69"/>
      <c r="M28" s="69"/>
    </row>
    <row r="29" spans="1:13" ht="12.75">
      <c r="A29" s="193"/>
      <c r="B29" s="24" t="s">
        <v>2</v>
      </c>
      <c r="C29" s="12">
        <v>9121</v>
      </c>
      <c r="D29" s="18">
        <v>0</v>
      </c>
      <c r="E29" s="20">
        <f t="shared" si="4"/>
        <v>0</v>
      </c>
      <c r="F29" s="113">
        <f t="shared" si="5"/>
        <v>0</v>
      </c>
      <c r="G29" s="102"/>
      <c r="H29" s="101"/>
      <c r="I29" s="69"/>
      <c r="J29" s="69"/>
      <c r="K29" s="69"/>
      <c r="L29" s="69"/>
      <c r="M29" s="69"/>
    </row>
    <row r="30" spans="1:13" ht="12.75">
      <c r="A30" s="193"/>
      <c r="B30" s="24" t="s">
        <v>3</v>
      </c>
      <c r="C30" s="12">
        <v>6510</v>
      </c>
      <c r="D30" s="18">
        <v>226.13200835629019</v>
      </c>
      <c r="E30" s="20">
        <f t="shared" si="4"/>
        <v>12.122358864959416</v>
      </c>
      <c r="F30" s="113">
        <f t="shared" si="5"/>
        <v>2.911703128187192</v>
      </c>
      <c r="G30" s="102"/>
      <c r="H30" s="101"/>
      <c r="I30" s="69"/>
      <c r="J30" s="69"/>
      <c r="K30" s="69"/>
      <c r="L30" s="69"/>
      <c r="M30" s="69"/>
    </row>
    <row r="31" spans="1:13" ht="12.75">
      <c r="A31" s="193"/>
      <c r="B31" s="24" t="s">
        <v>17</v>
      </c>
      <c r="C31" s="12">
        <v>5400</v>
      </c>
      <c r="D31" s="18">
        <v>1173.2923301193755</v>
      </c>
      <c r="E31" s="20">
        <f t="shared" si="4"/>
        <v>62.89720231380003</v>
      </c>
      <c r="F31" s="113">
        <f t="shared" si="5"/>
        <v>15.107454149100324</v>
      </c>
      <c r="G31" s="102"/>
      <c r="H31" s="101"/>
      <c r="I31" s="69"/>
      <c r="J31" s="69"/>
      <c r="K31" s="69"/>
      <c r="L31" s="69"/>
      <c r="M31" s="69"/>
    </row>
    <row r="32" spans="1:13" ht="12.75">
      <c r="A32" s="193"/>
      <c r="B32" s="24" t="s">
        <v>14</v>
      </c>
      <c r="C32" s="12">
        <v>6120</v>
      </c>
      <c r="D32" s="18">
        <v>72.5586405748393</v>
      </c>
      <c r="E32" s="20">
        <f t="shared" si="4"/>
        <v>3.8896832261620884</v>
      </c>
      <c r="F32" s="113">
        <f t="shared" si="5"/>
        <v>0.9342738441782072</v>
      </c>
      <c r="G32" s="102"/>
      <c r="H32" s="101"/>
      <c r="I32" s="69"/>
      <c r="J32" s="69"/>
      <c r="K32" s="69"/>
      <c r="L32" s="69"/>
      <c r="M32" s="69"/>
    </row>
    <row r="33" spans="1:13" ht="12.75">
      <c r="A33" s="193"/>
      <c r="B33" s="24" t="s">
        <v>15</v>
      </c>
      <c r="C33" s="12">
        <v>6540</v>
      </c>
      <c r="D33" s="18">
        <v>0</v>
      </c>
      <c r="E33" s="20">
        <f t="shared" si="4"/>
        <v>0</v>
      </c>
      <c r="F33" s="113">
        <f t="shared" si="5"/>
        <v>0</v>
      </c>
      <c r="G33" s="69"/>
      <c r="H33" s="69"/>
      <c r="I33" s="69"/>
      <c r="J33" s="69"/>
      <c r="K33" s="69"/>
      <c r="L33" s="69"/>
      <c r="M33" s="69"/>
    </row>
    <row r="34" spans="1:13" ht="13.5" thickBot="1">
      <c r="A34" s="193"/>
      <c r="B34" s="14" t="s">
        <v>16</v>
      </c>
      <c r="C34" s="25">
        <v>6421</v>
      </c>
      <c r="D34" s="26">
        <v>0.1599050001147842</v>
      </c>
      <c r="E34" s="20">
        <f t="shared" si="4"/>
        <v>0.008572098261466092</v>
      </c>
      <c r="F34" s="113">
        <f t="shared" si="5"/>
        <v>0.00205895614880581</v>
      </c>
      <c r="G34" s="69"/>
      <c r="H34" s="69"/>
      <c r="I34" s="69"/>
      <c r="J34" s="69"/>
      <c r="K34" s="69"/>
      <c r="L34" s="69"/>
      <c r="M34" s="69"/>
    </row>
    <row r="35" spans="1:13" s="13" customFormat="1" ht="13.5" thickBot="1">
      <c r="A35" s="188" t="s">
        <v>1</v>
      </c>
      <c r="B35" s="200"/>
      <c r="C35" s="200"/>
      <c r="D35" s="42">
        <f>SUM(D27:D34)</f>
        <v>1865.4125890460284</v>
      </c>
      <c r="E35" s="42">
        <f>SUM(E27:E34)</f>
        <v>100</v>
      </c>
      <c r="F35" s="115">
        <f>SUM(F27:F34)</f>
        <v>24.019278431062517</v>
      </c>
      <c r="G35" s="38"/>
      <c r="H35" s="38"/>
      <c r="I35" s="38"/>
      <c r="J35" s="38"/>
      <c r="K35" s="38"/>
      <c r="L35" s="38"/>
      <c r="M35" s="38"/>
    </row>
    <row r="36" spans="1:6" ht="12.75">
      <c r="A36" s="137"/>
      <c r="B36" s="138"/>
      <c r="C36" s="138"/>
      <c r="D36" s="138"/>
      <c r="E36" s="138"/>
      <c r="F36" s="172"/>
    </row>
    <row r="37" spans="1:6" ht="12.75">
      <c r="A37" s="31" t="s">
        <v>112</v>
      </c>
      <c r="B37" s="24" t="s">
        <v>78</v>
      </c>
      <c r="C37" s="12">
        <v>9113</v>
      </c>
      <c r="D37" s="20">
        <f aca="true" t="shared" si="6" ref="D37:D44">SUM(D7,D17,D27)</f>
        <v>52.42536818634068</v>
      </c>
      <c r="E37" s="20">
        <f>D37/($D$45)*100</f>
        <v>0.675035390408</v>
      </c>
      <c r="F37" s="113">
        <f>D37/($D$45)*100</f>
        <v>0.675035390408</v>
      </c>
    </row>
    <row r="38" spans="1:6" ht="12.75">
      <c r="A38" s="192"/>
      <c r="B38" s="24" t="s">
        <v>77</v>
      </c>
      <c r="C38" s="12">
        <v>9116</v>
      </c>
      <c r="D38" s="20">
        <f t="shared" si="6"/>
        <v>1635.7598278363864</v>
      </c>
      <c r="E38" s="20">
        <f aca="true" t="shared" si="7" ref="E38:E44">D38/($D$45)*100</f>
        <v>21.062241662710036</v>
      </c>
      <c r="F38" s="113">
        <f aca="true" t="shared" si="8" ref="F38:F44">D38/($D$45)*100</f>
        <v>21.062241662710036</v>
      </c>
    </row>
    <row r="39" spans="1:6" ht="12.75">
      <c r="A39" s="193"/>
      <c r="B39" s="24" t="s">
        <v>2</v>
      </c>
      <c r="C39" s="12">
        <v>9121</v>
      </c>
      <c r="D39" s="20">
        <f t="shared" si="6"/>
        <v>0</v>
      </c>
      <c r="E39" s="20">
        <f t="shared" si="7"/>
        <v>0</v>
      </c>
      <c r="F39" s="113">
        <f t="shared" si="8"/>
        <v>0</v>
      </c>
    </row>
    <row r="40" spans="1:6" ht="12.75">
      <c r="A40" s="193"/>
      <c r="B40" s="24" t="s">
        <v>3</v>
      </c>
      <c r="C40" s="12">
        <v>6510</v>
      </c>
      <c r="D40" s="20">
        <f t="shared" si="6"/>
        <v>1086.3819115810606</v>
      </c>
      <c r="E40" s="20">
        <f t="shared" si="7"/>
        <v>13.988385073609887</v>
      </c>
      <c r="F40" s="113">
        <f t="shared" si="8"/>
        <v>13.988385073609887</v>
      </c>
    </row>
    <row r="41" spans="1:6" ht="12.75">
      <c r="A41" s="193"/>
      <c r="B41" s="24" t="s">
        <v>17</v>
      </c>
      <c r="C41" s="12">
        <v>5400</v>
      </c>
      <c r="D41" s="20">
        <f t="shared" si="6"/>
        <v>4702.701264233241</v>
      </c>
      <c r="E41" s="20">
        <f t="shared" si="7"/>
        <v>60.55255105868742</v>
      </c>
      <c r="F41" s="113">
        <f t="shared" si="8"/>
        <v>60.55255105868742</v>
      </c>
    </row>
    <row r="42" spans="1:6" ht="12.75">
      <c r="A42" s="193"/>
      <c r="B42" s="24" t="s">
        <v>14</v>
      </c>
      <c r="C42" s="12">
        <v>6120</v>
      </c>
      <c r="D42" s="20">
        <f t="shared" si="6"/>
        <v>283.3354906776171</v>
      </c>
      <c r="E42" s="20">
        <f t="shared" si="7"/>
        <v>3.648262094911529</v>
      </c>
      <c r="F42" s="113">
        <f t="shared" si="8"/>
        <v>3.648262094911529</v>
      </c>
    </row>
    <row r="43" spans="1:6" ht="12.75">
      <c r="A43" s="193"/>
      <c r="B43" s="24" t="s">
        <v>15</v>
      </c>
      <c r="C43" s="12">
        <v>6540</v>
      </c>
      <c r="D43" s="20">
        <f t="shared" si="6"/>
        <v>4.196926659090909</v>
      </c>
      <c r="E43" s="20">
        <f t="shared" si="7"/>
        <v>0.054040135984611486</v>
      </c>
      <c r="F43" s="113">
        <f t="shared" si="8"/>
        <v>0.054040135984611486</v>
      </c>
    </row>
    <row r="44" spans="1:6" ht="13.5" thickBot="1">
      <c r="A44" s="193"/>
      <c r="B44" s="14" t="s">
        <v>16</v>
      </c>
      <c r="C44" s="25">
        <v>6421</v>
      </c>
      <c r="D44" s="27">
        <f t="shared" si="6"/>
        <v>1.513233955348944</v>
      </c>
      <c r="E44" s="20">
        <f t="shared" si="7"/>
        <v>0.019484583688508316</v>
      </c>
      <c r="F44" s="113">
        <f t="shared" si="8"/>
        <v>0.019484583688508316</v>
      </c>
    </row>
    <row r="45" spans="1:6" s="13" customFormat="1" ht="27.75" customHeight="1" thickBot="1">
      <c r="A45" s="195" t="s">
        <v>132</v>
      </c>
      <c r="B45" s="200"/>
      <c r="C45" s="200"/>
      <c r="D45" s="104">
        <f>SUM(D37:D44)</f>
        <v>7766.314023129086</v>
      </c>
      <c r="E45" s="61">
        <f>SUM(E37:E44)</f>
        <v>100</v>
      </c>
      <c r="F45" s="62">
        <f>SUM(F37:F44)</f>
        <v>100</v>
      </c>
    </row>
    <row r="46" spans="1:4" ht="27.75" customHeight="1" thickBot="1">
      <c r="A46" s="142" t="s">
        <v>128</v>
      </c>
      <c r="B46" s="143"/>
      <c r="C46" s="144">
        <v>0</v>
      </c>
      <c r="D46" s="185">
        <v>74712.48279041272</v>
      </c>
    </row>
    <row r="47" spans="1:6" ht="27.75" customHeight="1" thickBot="1">
      <c r="A47" s="195" t="s">
        <v>134</v>
      </c>
      <c r="B47" s="196"/>
      <c r="C47" s="197"/>
      <c r="D47" s="154">
        <f>D45+D46</f>
        <v>82478.7968135418</v>
      </c>
      <c r="F47" s="139"/>
    </row>
    <row r="50" spans="1:4" ht="12.75">
      <c r="A50" s="13" t="s">
        <v>76</v>
      </c>
      <c r="D50" s="94"/>
    </row>
    <row r="52" ht="12.75">
      <c r="A52" s="13" t="s">
        <v>36</v>
      </c>
    </row>
    <row r="53" ht="12.75">
      <c r="A53" s="13" t="s">
        <v>6</v>
      </c>
    </row>
    <row r="54" ht="12.75">
      <c r="A54" s="13" t="s">
        <v>79</v>
      </c>
    </row>
    <row r="55" ht="12.75">
      <c r="A55" s="13" t="s">
        <v>118</v>
      </c>
    </row>
    <row r="56" ht="12.75">
      <c r="A56" s="13" t="s">
        <v>108</v>
      </c>
    </row>
  </sheetData>
  <sheetProtection/>
  <mergeCells count="11">
    <mergeCell ref="A25:C25"/>
    <mergeCell ref="A2:F2"/>
    <mergeCell ref="A3:F3"/>
    <mergeCell ref="A35:C35"/>
    <mergeCell ref="A47:C47"/>
    <mergeCell ref="A45:C45"/>
    <mergeCell ref="A8:A14"/>
    <mergeCell ref="A18:A24"/>
    <mergeCell ref="A28:A34"/>
    <mergeCell ref="A38:A44"/>
    <mergeCell ref="A15:C15"/>
  </mergeCells>
  <printOptions horizontalCentered="1"/>
  <pageMargins left="0.75" right="0.75" top="1" bottom="1" header="0.5" footer="0.5"/>
  <pageSetup fitToHeight="1" fitToWidth="1" horizontalDpi="600" verticalDpi="600" orientation="portrait" scale="78" r:id="rId1"/>
  <headerFooter alignWithMargins="0"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Q70"/>
  <sheetViews>
    <sheetView view="pageBreakPreview" zoomScale="90" zoomScaleSheetLayoutView="90" zoomScalePageLayoutView="0" workbookViewId="0" topLeftCell="A1">
      <selection activeCell="K42" sqref="K42"/>
    </sheetView>
  </sheetViews>
  <sheetFormatPr defaultColWidth="9.140625" defaultRowHeight="12.75"/>
  <cols>
    <col min="1" max="1" width="19.00390625" style="0" customWidth="1"/>
    <col min="2" max="2" width="21.421875" style="0" customWidth="1"/>
    <col min="3" max="3" width="9.8515625" style="0" customWidth="1"/>
    <col min="4" max="4" width="14.7109375" style="0" customWidth="1"/>
    <col min="5" max="5" width="14.28125" style="0" customWidth="1"/>
    <col min="6" max="6" width="20.140625" style="0" customWidth="1"/>
    <col min="7" max="7" width="14.57421875" style="0" customWidth="1"/>
    <col min="8" max="8" width="15.421875" style="0" customWidth="1"/>
    <col min="9" max="9" width="18.8515625" style="0" customWidth="1"/>
    <col min="11" max="11" width="11.140625" style="1" customWidth="1"/>
    <col min="12" max="12" width="3.8515625" style="1" customWidth="1"/>
    <col min="14" max="14" width="9.140625" style="1" customWidth="1"/>
  </cols>
  <sheetData>
    <row r="1" spans="1:8" ht="12.75">
      <c r="A1" s="2"/>
      <c r="B1" s="2"/>
      <c r="D1" s="7"/>
      <c r="E1" s="7"/>
      <c r="F1" s="7"/>
      <c r="G1" s="7"/>
      <c r="H1" s="7"/>
    </row>
    <row r="2" spans="1:14" s="44" customFormat="1" ht="15.75">
      <c r="A2" s="205" t="s">
        <v>40</v>
      </c>
      <c r="B2" s="205"/>
      <c r="C2" s="205"/>
      <c r="D2" s="205"/>
      <c r="E2" s="205"/>
      <c r="F2" s="205"/>
      <c r="G2" s="205"/>
      <c r="H2" s="205"/>
      <c r="I2" s="187"/>
      <c r="K2" s="105"/>
      <c r="L2" s="105"/>
      <c r="N2" s="105"/>
    </row>
    <row r="3" spans="1:14" s="44" customFormat="1" ht="15.75">
      <c r="A3" s="205" t="s">
        <v>104</v>
      </c>
      <c r="B3" s="205"/>
      <c r="C3" s="205"/>
      <c r="D3" s="205"/>
      <c r="E3" s="205"/>
      <c r="F3" s="205"/>
      <c r="G3" s="205"/>
      <c r="H3" s="205"/>
      <c r="I3" s="187"/>
      <c r="K3" s="105"/>
      <c r="L3" s="105"/>
      <c r="N3" s="105"/>
    </row>
    <row r="4" ht="13.5" thickBot="1"/>
    <row r="5" spans="1:9" ht="48.75" customHeight="1" thickBot="1">
      <c r="A5" s="33" t="s">
        <v>0</v>
      </c>
      <c r="B5" s="34" t="s">
        <v>5</v>
      </c>
      <c r="C5" s="34" t="s">
        <v>7</v>
      </c>
      <c r="D5" s="34" t="s">
        <v>80</v>
      </c>
      <c r="E5" s="34" t="s">
        <v>81</v>
      </c>
      <c r="F5" s="35" t="s">
        <v>23</v>
      </c>
      <c r="G5" s="35" t="s">
        <v>83</v>
      </c>
      <c r="H5" s="35" t="s">
        <v>82</v>
      </c>
      <c r="I5" s="41" t="s">
        <v>125</v>
      </c>
    </row>
    <row r="6" spans="1:9" ht="12.75">
      <c r="A6" s="137"/>
      <c r="B6" s="138"/>
      <c r="C6" s="138"/>
      <c r="D6" s="138"/>
      <c r="E6" s="138"/>
      <c r="F6" s="138"/>
      <c r="G6" s="138"/>
      <c r="H6" s="138"/>
      <c r="I6" s="172"/>
    </row>
    <row r="7" spans="1:14" ht="12.75">
      <c r="A7" s="49" t="s">
        <v>11</v>
      </c>
      <c r="B7" s="24" t="s">
        <v>78</v>
      </c>
      <c r="C7" s="12">
        <v>9113</v>
      </c>
      <c r="D7" s="18">
        <v>19.167616483011937</v>
      </c>
      <c r="E7" s="18">
        <v>21.690854910468317</v>
      </c>
      <c r="F7" s="20">
        <f>E7-D7</f>
        <v>2.5232384274563806</v>
      </c>
      <c r="G7" s="21">
        <f>(D7/D47)*100</f>
        <v>0.1804169731847169</v>
      </c>
      <c r="H7" s="21">
        <f>(E7/E47)*100</f>
        <v>0.2046878109970698</v>
      </c>
      <c r="I7" s="113">
        <f>(F7/D7)*100</f>
        <v>13.16406987635996</v>
      </c>
      <c r="J7" s="102"/>
      <c r="K7" s="101"/>
      <c r="L7" s="101"/>
      <c r="M7" s="102"/>
      <c r="N7" s="101"/>
    </row>
    <row r="8" spans="1:14" ht="12.75">
      <c r="A8" s="192"/>
      <c r="B8" s="24" t="s">
        <v>77</v>
      </c>
      <c r="C8" s="12">
        <v>9116</v>
      </c>
      <c r="D8" s="18">
        <v>232.00080853994493</v>
      </c>
      <c r="E8" s="18">
        <v>227.9155218089991</v>
      </c>
      <c r="F8" s="20">
        <f>E8-D8</f>
        <v>-4.085286730945825</v>
      </c>
      <c r="G8" s="21">
        <f>(D8/D47)*100</f>
        <v>2.1837291919045443</v>
      </c>
      <c r="H8" s="21">
        <f>(E8/E47)*100</f>
        <v>2.1507464525441207</v>
      </c>
      <c r="I8" s="113">
        <f aca="true" t="shared" si="0" ref="I8:I47">(F8/D8)*100</f>
        <v>-1.7608933161293</v>
      </c>
      <c r="K8" s="101"/>
      <c r="L8" s="101"/>
      <c r="M8" s="102"/>
      <c r="N8" s="101"/>
    </row>
    <row r="9" spans="1:14" ht="12.75">
      <c r="A9" s="198"/>
      <c r="B9" s="24" t="s">
        <v>2</v>
      </c>
      <c r="C9" s="12">
        <v>9121</v>
      </c>
      <c r="D9" s="18">
        <v>3.4814059756657487</v>
      </c>
      <c r="E9" s="18">
        <v>0.26726858011937554</v>
      </c>
      <c r="F9" s="20">
        <f>E9-D9</f>
        <v>-3.214137395546373</v>
      </c>
      <c r="G9" s="21">
        <f>(D9/D47)*100</f>
        <v>0.0327690575984491</v>
      </c>
      <c r="H9" s="21">
        <f>(E9/E47)*100</f>
        <v>0.0025221053222078283</v>
      </c>
      <c r="I9" s="113">
        <f t="shared" si="0"/>
        <v>-92.32297003028307</v>
      </c>
      <c r="J9" s="102"/>
      <c r="K9" s="101"/>
      <c r="L9" s="101"/>
      <c r="M9" s="102"/>
      <c r="N9" s="101"/>
    </row>
    <row r="10" spans="1:14" ht="12.75">
      <c r="A10" s="198"/>
      <c r="B10" s="24" t="s">
        <v>3</v>
      </c>
      <c r="C10" s="12">
        <v>6510</v>
      </c>
      <c r="D10" s="18">
        <v>143.15131602387513</v>
      </c>
      <c r="E10" s="18">
        <v>197.10676900826445</v>
      </c>
      <c r="F10" s="20">
        <f>E10-D10</f>
        <v>53.955452984389325</v>
      </c>
      <c r="G10" s="21">
        <f>(D10/D47)*100</f>
        <v>1.347425078508147</v>
      </c>
      <c r="H10" s="21">
        <f>(E10/E47)*100</f>
        <v>1.860016732744613</v>
      </c>
      <c r="I10" s="113">
        <f t="shared" si="0"/>
        <v>37.691202905456</v>
      </c>
      <c r="J10" s="102"/>
      <c r="K10" s="101"/>
      <c r="L10" s="101"/>
      <c r="M10" s="102"/>
      <c r="N10" s="101"/>
    </row>
    <row r="11" spans="1:14" ht="13.5" thickBot="1">
      <c r="A11" s="198"/>
      <c r="B11" s="24" t="s">
        <v>17</v>
      </c>
      <c r="C11" s="12">
        <v>5400</v>
      </c>
      <c r="D11" s="18">
        <v>1638.9162587235996</v>
      </c>
      <c r="E11" s="18">
        <v>1580.3644432966025</v>
      </c>
      <c r="F11" s="20">
        <f>E11-D11</f>
        <v>-58.55181542699711</v>
      </c>
      <c r="G11" s="21">
        <f>(D11/D47)*100</f>
        <v>15.426451742927858</v>
      </c>
      <c r="H11" s="21">
        <f>(E11/E47)*100</f>
        <v>14.913259058307919</v>
      </c>
      <c r="I11" s="113">
        <f t="shared" si="0"/>
        <v>-3.57259348153625</v>
      </c>
      <c r="J11" s="102"/>
      <c r="K11" s="101"/>
      <c r="L11" s="101"/>
      <c r="M11" s="102"/>
      <c r="N11" s="101"/>
    </row>
    <row r="12" spans="1:14" ht="13.5" thickBot="1">
      <c r="A12" s="188" t="s">
        <v>1</v>
      </c>
      <c r="B12" s="200"/>
      <c r="C12" s="200"/>
      <c r="D12" s="42">
        <f>SUM(D7:D11)</f>
        <v>2036.7174057460975</v>
      </c>
      <c r="E12" s="42">
        <f>SUM(E7:E11)</f>
        <v>2027.3448576044539</v>
      </c>
      <c r="F12" s="28">
        <f>SUM(F7:F11)</f>
        <v>-9.372548141643605</v>
      </c>
      <c r="G12" s="28">
        <f>SUM(G7:G11)</f>
        <v>19.170792044123715</v>
      </c>
      <c r="H12" s="28">
        <f>SUM(H7:H11)</f>
        <v>19.131232159915932</v>
      </c>
      <c r="I12" s="115">
        <f t="shared" si="0"/>
        <v>-0.4601791154335532</v>
      </c>
      <c r="J12" s="108"/>
      <c r="K12" s="101"/>
      <c r="L12" s="101"/>
      <c r="M12" s="69"/>
      <c r="N12" s="101"/>
    </row>
    <row r="13" spans="1:14" ht="12.75">
      <c r="A13" s="137"/>
      <c r="B13" s="138"/>
      <c r="C13" s="138"/>
      <c r="D13" s="138"/>
      <c r="E13" s="138"/>
      <c r="F13" s="138"/>
      <c r="G13" s="138"/>
      <c r="H13" s="138"/>
      <c r="I13" s="172"/>
      <c r="J13" s="103"/>
      <c r="K13" s="101"/>
      <c r="L13" s="101"/>
      <c r="M13" s="69"/>
      <c r="N13" s="101"/>
    </row>
    <row r="14" spans="1:14" ht="12.75">
      <c r="A14" s="49" t="s">
        <v>8</v>
      </c>
      <c r="B14" s="24" t="s">
        <v>78</v>
      </c>
      <c r="C14" s="12">
        <v>9113</v>
      </c>
      <c r="D14" s="20">
        <v>12.9727535422406</v>
      </c>
      <c r="E14" s="111">
        <v>21.146316678076214</v>
      </c>
      <c r="F14" s="20">
        <f>E14-D14</f>
        <v>8.173563135835614</v>
      </c>
      <c r="G14" s="21">
        <f>(D14/D47)*100</f>
        <v>0.12210724948700476</v>
      </c>
      <c r="H14" s="21">
        <f>(E14/E47)*100</f>
        <v>0.19954922428609784</v>
      </c>
      <c r="I14" s="113">
        <f t="shared" si="0"/>
        <v>63.00561487753286</v>
      </c>
      <c r="J14" s="103"/>
      <c r="K14" s="103"/>
      <c r="L14" s="103"/>
      <c r="M14" s="102"/>
      <c r="N14" s="101"/>
    </row>
    <row r="15" spans="1:14" ht="12.75">
      <c r="A15" s="192"/>
      <c r="B15" s="24" t="s">
        <v>77</v>
      </c>
      <c r="C15" s="12">
        <v>9116</v>
      </c>
      <c r="D15" s="20">
        <v>1135.6146776859505</v>
      </c>
      <c r="E15" s="111">
        <v>1069.260868814348</v>
      </c>
      <c r="F15" s="20">
        <f>E15-D15</f>
        <v>-66.3538088716025</v>
      </c>
      <c r="G15" s="21">
        <f>(D15/D47)*100</f>
        <v>10.68907879254699</v>
      </c>
      <c r="H15" s="21">
        <f>(E15/E47)*100</f>
        <v>10.090181669916877</v>
      </c>
      <c r="I15" s="113">
        <f t="shared" si="0"/>
        <v>-5.842986197291152</v>
      </c>
      <c r="J15" s="102"/>
      <c r="K15" s="103"/>
      <c r="L15" s="103"/>
      <c r="M15" s="102"/>
      <c r="N15" s="101"/>
    </row>
    <row r="16" spans="1:14" ht="12.75">
      <c r="A16" s="198"/>
      <c r="B16" s="24" t="s">
        <v>2</v>
      </c>
      <c r="C16" s="12">
        <v>9121</v>
      </c>
      <c r="D16" s="20">
        <v>1.2068892196969696</v>
      </c>
      <c r="E16" s="18">
        <v>0</v>
      </c>
      <c r="F16" s="20">
        <f>E16-D16</f>
        <v>-1.2068892196969696</v>
      </c>
      <c r="G16" s="21">
        <f>(D16/D47)*100</f>
        <v>0.011359957049431562</v>
      </c>
      <c r="H16" s="21">
        <f>(E16/E47)*100</f>
        <v>0</v>
      </c>
      <c r="I16" s="113">
        <f t="shared" si="0"/>
        <v>-100</v>
      </c>
      <c r="J16" s="126"/>
      <c r="K16" s="103"/>
      <c r="L16" s="103"/>
      <c r="M16" s="102"/>
      <c r="N16" s="101"/>
    </row>
    <row r="17" spans="1:14" ht="12.75">
      <c r="A17" s="198"/>
      <c r="B17" s="24" t="s">
        <v>3</v>
      </c>
      <c r="C17" s="12">
        <v>6510</v>
      </c>
      <c r="D17" s="20">
        <v>361.457316804408</v>
      </c>
      <c r="E17" s="111">
        <v>430.3055795333104</v>
      </c>
      <c r="F17" s="20">
        <f>E17-D17</f>
        <v>68.8482627289024</v>
      </c>
      <c r="G17" s="21">
        <f>(D17/D47)*100</f>
        <v>3.402250618438565</v>
      </c>
      <c r="H17" s="21">
        <f>(E17/E47)*100</f>
        <v>4.060619440683777</v>
      </c>
      <c r="I17" s="113">
        <f t="shared" si="0"/>
        <v>19.047411555416822</v>
      </c>
      <c r="J17" s="102"/>
      <c r="K17" s="103"/>
      <c r="L17" s="103"/>
      <c r="M17" s="102"/>
      <c r="N17" s="101"/>
    </row>
    <row r="18" spans="1:14" ht="13.5" thickBot="1">
      <c r="A18" s="198"/>
      <c r="B18" s="24" t="s">
        <v>17</v>
      </c>
      <c r="C18" s="12">
        <v>5400</v>
      </c>
      <c r="D18" s="20">
        <v>2063.3798466483013</v>
      </c>
      <c r="E18" s="18">
        <v>2055.230287190083</v>
      </c>
      <c r="F18" s="20">
        <f>E18-D18</f>
        <v>-8.149559458218391</v>
      </c>
      <c r="G18" s="21">
        <f>(D18/D47)*100</f>
        <v>19.421754749348715</v>
      </c>
      <c r="H18" s="21">
        <f>(E18/E47)*100</f>
        <v>19.394375662749496</v>
      </c>
      <c r="I18" s="113">
        <f t="shared" si="0"/>
        <v>-0.3949616679379861</v>
      </c>
      <c r="J18" s="102"/>
      <c r="K18" s="103"/>
      <c r="L18" s="103"/>
      <c r="M18" s="102"/>
      <c r="N18" s="101"/>
    </row>
    <row r="19" spans="1:17" ht="13.5" thickBot="1">
      <c r="A19" s="188" t="s">
        <v>1</v>
      </c>
      <c r="B19" s="200"/>
      <c r="C19" s="200"/>
      <c r="D19" s="42">
        <f>SUM(D14:D18)</f>
        <v>3574.6314839005972</v>
      </c>
      <c r="E19" s="42">
        <f>SUM(E14:E18)</f>
        <v>3575.9430522158173</v>
      </c>
      <c r="F19" s="28">
        <f>SUM(F14:F18)</f>
        <v>1.311568315220157</v>
      </c>
      <c r="G19" s="28">
        <f>SUM(G14:G18)</f>
        <v>33.64655136687071</v>
      </c>
      <c r="H19" s="28">
        <f>SUM(H14:H18)</f>
        <v>33.74472599763625</v>
      </c>
      <c r="I19" s="115">
        <f t="shared" si="0"/>
        <v>0.03669100776198022</v>
      </c>
      <c r="J19" s="69"/>
      <c r="K19" s="101"/>
      <c r="L19" s="101"/>
      <c r="M19" s="69"/>
      <c r="N19" s="101"/>
      <c r="O19" s="50"/>
      <c r="P19" s="50"/>
      <c r="Q19" s="50"/>
    </row>
    <row r="20" spans="1:17" ht="12.75">
      <c r="A20" s="137"/>
      <c r="B20" s="138"/>
      <c r="C20" s="138"/>
      <c r="D20" s="138"/>
      <c r="E20" s="138"/>
      <c r="F20" s="138"/>
      <c r="G20" s="138"/>
      <c r="H20" s="138"/>
      <c r="I20" s="172"/>
      <c r="J20" s="69"/>
      <c r="K20" s="101"/>
      <c r="L20" s="101"/>
      <c r="M20" s="69"/>
      <c r="N20" s="101"/>
      <c r="O20" s="50"/>
      <c r="P20" s="50"/>
      <c r="Q20" s="50"/>
    </row>
    <row r="21" spans="1:17" ht="12.75">
      <c r="A21" s="49" t="s">
        <v>9</v>
      </c>
      <c r="B21" s="24" t="s">
        <v>78</v>
      </c>
      <c r="C21" s="12">
        <v>9113</v>
      </c>
      <c r="D21" s="20">
        <v>0.7187528106060606</v>
      </c>
      <c r="E21" s="18">
        <v>20.91661281221304</v>
      </c>
      <c r="F21" s="20">
        <f>E21-D21</f>
        <v>20.19786000160698</v>
      </c>
      <c r="G21" s="21">
        <f>(D21/D47)*100</f>
        <v>0.0067653276907164404</v>
      </c>
      <c r="H21" s="21">
        <f>(E21/E47)*100</f>
        <v>0.19738160195515841</v>
      </c>
      <c r="I21" s="113">
        <f t="shared" si="0"/>
        <v>2810.1260549612202</v>
      </c>
      <c r="J21" s="102"/>
      <c r="K21" s="103"/>
      <c r="L21" s="103"/>
      <c r="M21" s="102"/>
      <c r="N21" s="103"/>
      <c r="O21" s="106"/>
      <c r="P21" s="6"/>
      <c r="Q21" s="6"/>
    </row>
    <row r="22" spans="1:17" ht="12.75">
      <c r="A22" s="192"/>
      <c r="B22" s="24" t="s">
        <v>77</v>
      </c>
      <c r="C22" s="12">
        <v>9116</v>
      </c>
      <c r="D22" s="20">
        <v>194.61887107438017</v>
      </c>
      <c r="E22" s="18">
        <v>183.59169272268136</v>
      </c>
      <c r="F22" s="20">
        <f>E22-D22</f>
        <v>-11.027178351698808</v>
      </c>
      <c r="G22" s="21">
        <f>(D22/D47)*100</f>
        <v>1.831868228112046</v>
      </c>
      <c r="H22" s="21">
        <f>(E22/E47)*100</f>
        <v>1.7324804326876098</v>
      </c>
      <c r="I22" s="113">
        <f t="shared" si="0"/>
        <v>-5.666037569133982</v>
      </c>
      <c r="J22" s="102"/>
      <c r="K22" s="103"/>
      <c r="L22" s="103"/>
      <c r="M22" s="102"/>
      <c r="N22" s="103"/>
      <c r="O22" s="106"/>
      <c r="P22" s="6"/>
      <c r="Q22" s="6"/>
    </row>
    <row r="23" spans="1:17" ht="12.75">
      <c r="A23" s="198"/>
      <c r="B23" s="24" t="s">
        <v>2</v>
      </c>
      <c r="C23" s="12">
        <v>9121</v>
      </c>
      <c r="D23" s="20">
        <v>0</v>
      </c>
      <c r="E23" s="20">
        <v>0</v>
      </c>
      <c r="F23" s="20">
        <f>E23-D23</f>
        <v>0</v>
      </c>
      <c r="G23" s="21">
        <f>(D23/D47)*100</f>
        <v>0</v>
      </c>
      <c r="H23" s="21">
        <f>(E23/E47)*100</f>
        <v>0</v>
      </c>
      <c r="I23" s="113">
        <v>0</v>
      </c>
      <c r="J23" s="102"/>
      <c r="K23" s="103"/>
      <c r="L23" s="103"/>
      <c r="M23" s="102"/>
      <c r="N23" s="103"/>
      <c r="O23" s="106"/>
      <c r="P23" s="6"/>
      <c r="Q23" s="6"/>
    </row>
    <row r="24" spans="1:17" ht="12.75">
      <c r="A24" s="198"/>
      <c r="B24" s="24" t="s">
        <v>3</v>
      </c>
      <c r="C24" s="12">
        <v>6510</v>
      </c>
      <c r="D24" s="20">
        <v>461.157307162534</v>
      </c>
      <c r="E24" s="18">
        <v>429.94432369146</v>
      </c>
      <c r="F24" s="20">
        <f>E24-D24</f>
        <v>-31.212983471073983</v>
      </c>
      <c r="G24" s="21">
        <f>(D24/D47)*100</f>
        <v>4.340686052124373</v>
      </c>
      <c r="H24" s="21">
        <f>(E24/E47)*100</f>
        <v>4.057210415646107</v>
      </c>
      <c r="I24" s="113">
        <f t="shared" si="0"/>
        <v>-6.768402665703187</v>
      </c>
      <c r="J24" s="102"/>
      <c r="K24" s="103"/>
      <c r="L24" s="103"/>
      <c r="M24" s="102"/>
      <c r="N24" s="103"/>
      <c r="O24" s="32"/>
      <c r="P24" s="32"/>
      <c r="Q24" s="32"/>
    </row>
    <row r="25" spans="1:17" ht="13.5" thickBot="1">
      <c r="A25" s="198"/>
      <c r="B25" s="24" t="s">
        <v>17</v>
      </c>
      <c r="C25" s="12">
        <v>5400</v>
      </c>
      <c r="D25" s="20">
        <v>1472.6337649219467</v>
      </c>
      <c r="E25" s="18">
        <v>1474.1786469237832</v>
      </c>
      <c r="F25" s="20">
        <f>E25-D25</f>
        <v>1.544882001836413</v>
      </c>
      <c r="G25" s="21">
        <f>(D25/D47)*100</f>
        <v>13.86130230184375</v>
      </c>
      <c r="H25" s="21">
        <f>(E25/E47)*100</f>
        <v>13.911226712960229</v>
      </c>
      <c r="I25" s="113">
        <f t="shared" si="0"/>
        <v>0.10490605598183442</v>
      </c>
      <c r="J25" s="102"/>
      <c r="K25" s="103"/>
      <c r="L25" s="103"/>
      <c r="M25" s="102"/>
      <c r="N25" s="103"/>
      <c r="O25" s="50"/>
      <c r="P25" s="50"/>
      <c r="Q25" s="50"/>
    </row>
    <row r="26" spans="1:17" ht="13.5" thickBot="1">
      <c r="A26" s="188" t="s">
        <v>1</v>
      </c>
      <c r="B26" s="200"/>
      <c r="C26" s="200"/>
      <c r="D26" s="42">
        <f>SUM(D21:D25)</f>
        <v>2129.128695969467</v>
      </c>
      <c r="E26" s="42">
        <f>SUM(E21:E25)</f>
        <v>2108.6312761501376</v>
      </c>
      <c r="F26" s="28">
        <f>SUM(F21:F25)</f>
        <v>-20.497419819329398</v>
      </c>
      <c r="G26" s="28">
        <f>SUM(G21:G25)</f>
        <v>20.040621909770884</v>
      </c>
      <c r="H26" s="28">
        <f>SUM(H21:H25)</f>
        <v>19.898299163249106</v>
      </c>
      <c r="I26" s="115">
        <f t="shared" si="0"/>
        <v>-0.962713989912019</v>
      </c>
      <c r="J26" s="69"/>
      <c r="K26" s="101"/>
      <c r="L26" s="101"/>
      <c r="M26" s="69"/>
      <c r="N26" s="101"/>
      <c r="O26" s="50"/>
      <c r="P26" s="50"/>
      <c r="Q26" s="50"/>
    </row>
    <row r="27" spans="1:17" ht="12.75">
      <c r="A27" s="137"/>
      <c r="B27" s="138"/>
      <c r="C27" s="138"/>
      <c r="D27" s="138"/>
      <c r="E27" s="138"/>
      <c r="F27" s="138"/>
      <c r="G27" s="138"/>
      <c r="H27" s="138"/>
      <c r="I27" s="172"/>
      <c r="J27" s="69"/>
      <c r="K27" s="101"/>
      <c r="L27" s="101"/>
      <c r="M27" s="69"/>
      <c r="N27" s="101"/>
      <c r="O27" s="50"/>
      <c r="P27" s="50"/>
      <c r="Q27" s="50"/>
    </row>
    <row r="28" spans="1:17" ht="12.75">
      <c r="A28" s="49" t="s">
        <v>10</v>
      </c>
      <c r="B28" s="24" t="s">
        <v>78</v>
      </c>
      <c r="C28" s="12">
        <v>9113</v>
      </c>
      <c r="D28" s="20">
        <v>0.2761906046831956</v>
      </c>
      <c r="E28" s="18">
        <v>10.362438696051424</v>
      </c>
      <c r="F28" s="20">
        <f>E28-D28</f>
        <v>10.086248091368228</v>
      </c>
      <c r="G28" s="21">
        <f>(D28/D47)*100</f>
        <v>0.00259966975879146</v>
      </c>
      <c r="H28" s="21">
        <f>(E28/E47)*100</f>
        <v>0.09778613623303709</v>
      </c>
      <c r="I28" s="113">
        <f t="shared" si="0"/>
        <v>3651.915713402944</v>
      </c>
      <c r="J28" s="102"/>
      <c r="K28" s="101"/>
      <c r="L28" s="101"/>
      <c r="M28" s="102"/>
      <c r="N28" s="101"/>
      <c r="O28" s="50"/>
      <c r="P28" s="50"/>
      <c r="Q28" s="50"/>
    </row>
    <row r="29" spans="1:14" ht="12.75">
      <c r="A29" s="192"/>
      <c r="B29" s="24" t="s">
        <v>77</v>
      </c>
      <c r="C29" s="12">
        <v>9116</v>
      </c>
      <c r="D29" s="20">
        <v>302.1731593204775</v>
      </c>
      <c r="E29" s="18">
        <v>382.9072662993572</v>
      </c>
      <c r="F29" s="20">
        <f>E29-D29</f>
        <v>80.73410697887971</v>
      </c>
      <c r="G29" s="21">
        <f>(D29/D47)*100</f>
        <v>2.844232971302498</v>
      </c>
      <c r="H29" s="21">
        <f>(E29/E47)*100</f>
        <v>3.6133407593751365</v>
      </c>
      <c r="I29" s="113">
        <f t="shared" si="0"/>
        <v>26.717828665005644</v>
      </c>
      <c r="J29" s="102"/>
      <c r="K29" s="101"/>
      <c r="L29" s="101"/>
      <c r="M29" s="102"/>
      <c r="N29" s="101"/>
    </row>
    <row r="30" spans="1:14" ht="12.75">
      <c r="A30" s="198"/>
      <c r="B30" s="24" t="s">
        <v>2</v>
      </c>
      <c r="C30" s="12">
        <v>9121</v>
      </c>
      <c r="D30" s="20">
        <v>0</v>
      </c>
      <c r="E30" s="18">
        <v>0</v>
      </c>
      <c r="F30" s="20">
        <f>E30-D30</f>
        <v>0</v>
      </c>
      <c r="G30" s="21">
        <f>(D30/D47)*100</f>
        <v>0</v>
      </c>
      <c r="H30" s="21">
        <f>(E30/E47)*100</f>
        <v>0</v>
      </c>
      <c r="I30" s="113">
        <v>0</v>
      </c>
      <c r="J30" s="102"/>
      <c r="K30" s="101"/>
      <c r="L30" s="101"/>
      <c r="M30" s="102"/>
      <c r="N30" s="101"/>
    </row>
    <row r="31" spans="1:14" ht="12.75">
      <c r="A31" s="198"/>
      <c r="B31" s="24" t="s">
        <v>3</v>
      </c>
      <c r="C31" s="12">
        <v>6510</v>
      </c>
      <c r="D31" s="20">
        <v>334.006363865932</v>
      </c>
      <c r="E31" s="18">
        <v>226.13200835629019</v>
      </c>
      <c r="F31" s="20">
        <f>E31-D31</f>
        <v>-107.87435550964179</v>
      </c>
      <c r="G31" s="21">
        <f>(D31/D47)*100</f>
        <v>3.143865970322018</v>
      </c>
      <c r="H31" s="21">
        <f>(E31/E47)*100</f>
        <v>2.1339161585780384</v>
      </c>
      <c r="I31" s="113">
        <f t="shared" si="0"/>
        <v>-32.29709585801241</v>
      </c>
      <c r="J31" s="102"/>
      <c r="K31" s="101"/>
      <c r="L31" s="101"/>
      <c r="M31" s="102"/>
      <c r="N31" s="101"/>
    </row>
    <row r="32" spans="1:14" ht="13.5" thickBot="1">
      <c r="A32" s="198"/>
      <c r="B32" s="24" t="s">
        <v>17</v>
      </c>
      <c r="C32" s="12">
        <v>5400</v>
      </c>
      <c r="D32" s="20">
        <v>1155.9282568870524</v>
      </c>
      <c r="E32" s="18">
        <v>1173.2923301193755</v>
      </c>
      <c r="F32" s="20">
        <f>E32-D32</f>
        <v>17.364073232323108</v>
      </c>
      <c r="G32" s="21">
        <f>(D32/D47)*100</f>
        <v>10.880282246417169</v>
      </c>
      <c r="H32" s="21">
        <f>(E32/E47)*100</f>
        <v>11.071884427933837</v>
      </c>
      <c r="I32" s="113">
        <f t="shared" si="0"/>
        <v>1.5021756868445322</v>
      </c>
      <c r="J32" s="102"/>
      <c r="K32" s="101"/>
      <c r="L32" s="101"/>
      <c r="M32" s="102"/>
      <c r="N32" s="101"/>
    </row>
    <row r="33" spans="1:14" ht="13.5" thickBot="1">
      <c r="A33" s="188" t="s">
        <v>1</v>
      </c>
      <c r="B33" s="200"/>
      <c r="C33" s="200"/>
      <c r="D33" s="42">
        <f>SUM(D28:D32)</f>
        <v>1792.383970678145</v>
      </c>
      <c r="E33" s="42">
        <f>SUM(E28:E32)</f>
        <v>1792.6940434710743</v>
      </c>
      <c r="F33" s="28">
        <f>SUM(F28:F32)</f>
        <v>0.3100727929292617</v>
      </c>
      <c r="G33" s="28">
        <f>SUM(G28:G32)</f>
        <v>16.870980857800475</v>
      </c>
      <c r="H33" s="28">
        <f>SUM(H28:H32)</f>
        <v>16.916927482120048</v>
      </c>
      <c r="I33" s="115">
        <f t="shared" si="0"/>
        <v>0.017299462503670253</v>
      </c>
      <c r="J33" s="69"/>
      <c r="K33" s="101"/>
      <c r="L33" s="101"/>
      <c r="M33" s="69"/>
      <c r="N33" s="101"/>
    </row>
    <row r="34" spans="1:14" ht="12.75">
      <c r="A34" s="137"/>
      <c r="B34" s="138"/>
      <c r="C34" s="138"/>
      <c r="D34" s="138"/>
      <c r="E34" s="138"/>
      <c r="F34" s="138"/>
      <c r="G34" s="138"/>
      <c r="H34" s="138"/>
      <c r="I34" s="172"/>
      <c r="J34" s="69"/>
      <c r="K34" s="101"/>
      <c r="L34" s="101"/>
      <c r="M34" s="69"/>
      <c r="N34" s="101"/>
    </row>
    <row r="35" spans="1:14" ht="12.75">
      <c r="A35" s="49" t="s">
        <v>12</v>
      </c>
      <c r="B35" s="24" t="s">
        <v>78</v>
      </c>
      <c r="C35" s="12">
        <v>9113</v>
      </c>
      <c r="D35" s="20">
        <v>16.440654410009184</v>
      </c>
      <c r="E35" s="18">
        <v>14.31366143480257</v>
      </c>
      <c r="F35" s="20">
        <f>E35-D35</f>
        <v>-2.1269929752066137</v>
      </c>
      <c r="G35" s="21">
        <f>(D35/D47)*100</f>
        <v>0.15474918900107967</v>
      </c>
      <c r="H35" s="21">
        <f>(E35/E47)*100</f>
        <v>0.13507222460968732</v>
      </c>
      <c r="I35" s="113">
        <f t="shared" si="0"/>
        <v>-12.937398488904952</v>
      </c>
      <c r="J35" s="102"/>
      <c r="K35" s="101"/>
      <c r="L35" s="101"/>
      <c r="M35" s="102"/>
      <c r="N35" s="101"/>
    </row>
    <row r="36" spans="1:14" ht="12.75">
      <c r="A36" s="192"/>
      <c r="B36" s="24" t="s">
        <v>77</v>
      </c>
      <c r="C36" s="12">
        <v>9116</v>
      </c>
      <c r="D36" s="20">
        <v>57.48396634527089</v>
      </c>
      <c r="E36" s="18">
        <v>81.16503347107438</v>
      </c>
      <c r="F36" s="20">
        <f>E36-D36</f>
        <v>23.681067125803487</v>
      </c>
      <c r="G36" s="21">
        <f>(D36/D47)*100</f>
        <v>0.5410731805833914</v>
      </c>
      <c r="H36" s="21">
        <f>(E36/E47)*100</f>
        <v>0.7659215415562163</v>
      </c>
      <c r="I36" s="113">
        <f t="shared" si="0"/>
        <v>41.1959518999887</v>
      </c>
      <c r="J36" s="102"/>
      <c r="K36" s="101"/>
      <c r="L36" s="101"/>
      <c r="M36" s="102"/>
      <c r="N36" s="101"/>
    </row>
    <row r="37" spans="1:14" ht="12.75">
      <c r="A37" s="198"/>
      <c r="B37" s="24" t="s">
        <v>2</v>
      </c>
      <c r="C37" s="12">
        <v>9121</v>
      </c>
      <c r="D37" s="20">
        <v>0</v>
      </c>
      <c r="E37" s="20">
        <v>0</v>
      </c>
      <c r="F37" s="20">
        <f>E37-D37</f>
        <v>0</v>
      </c>
      <c r="G37" s="21">
        <f>(D37/D47)*100</f>
        <v>0</v>
      </c>
      <c r="H37" s="21">
        <f>(E37/E47)*100</f>
        <v>0</v>
      </c>
      <c r="I37" s="113">
        <v>0</v>
      </c>
      <c r="J37" s="102"/>
      <c r="K37" s="101"/>
      <c r="L37" s="101"/>
      <c r="M37" s="102"/>
      <c r="N37" s="101"/>
    </row>
    <row r="38" spans="1:14" ht="12.75">
      <c r="A38" s="198"/>
      <c r="B38" s="24" t="s">
        <v>3</v>
      </c>
      <c r="C38" s="12">
        <v>6510</v>
      </c>
      <c r="D38" s="20">
        <v>37.02654396235078</v>
      </c>
      <c r="E38" s="18">
        <v>29.84517477043159</v>
      </c>
      <c r="F38" s="20">
        <f>E38-D38</f>
        <v>-7.181369191919188</v>
      </c>
      <c r="G38" s="21">
        <f>(D38/D47)*100</f>
        <v>0.3485157893835569</v>
      </c>
      <c r="H38" s="21">
        <f>(E38/E47)*100</f>
        <v>0.281636824265343</v>
      </c>
      <c r="I38" s="113">
        <f t="shared" si="0"/>
        <v>-19.395191728456552</v>
      </c>
      <c r="J38" s="102"/>
      <c r="K38" s="101"/>
      <c r="L38" s="101"/>
      <c r="M38" s="102"/>
      <c r="N38" s="101"/>
    </row>
    <row r="39" spans="1:14" ht="13.5" thickBot="1">
      <c r="A39" s="198"/>
      <c r="B39" s="24" t="s">
        <v>17</v>
      </c>
      <c r="C39" s="12">
        <v>5400</v>
      </c>
      <c r="D39" s="20">
        <v>980.252268365473</v>
      </c>
      <c r="E39" s="18">
        <v>967.1056875573921</v>
      </c>
      <c r="F39" s="20">
        <f>E39-D39</f>
        <v>-13.146580808080898</v>
      </c>
      <c r="G39" s="21">
        <f>(D39/D47)*100</f>
        <v>9.226715662466194</v>
      </c>
      <c r="H39" s="21">
        <f>(E39/E47)*100</f>
        <v>9.126184606647426</v>
      </c>
      <c r="I39" s="113">
        <f t="shared" si="0"/>
        <v>-1.3411426050563735</v>
      </c>
      <c r="J39" s="102"/>
      <c r="K39" s="101"/>
      <c r="L39" s="101"/>
      <c r="M39" s="102"/>
      <c r="N39" s="101"/>
    </row>
    <row r="40" spans="1:9" ht="13.5" thickBot="1">
      <c r="A40" s="188" t="s">
        <v>1</v>
      </c>
      <c r="B40" s="200"/>
      <c r="C40" s="200"/>
      <c r="D40" s="42">
        <f>SUM(D35:D39)</f>
        <v>1091.2034330831038</v>
      </c>
      <c r="E40" s="42">
        <f>SUM(E35:E39)</f>
        <v>1092.4295572337007</v>
      </c>
      <c r="F40" s="28">
        <f>SUM(F35:F39)</f>
        <v>1.2261241505967888</v>
      </c>
      <c r="G40" s="28">
        <f>SUM(G35:G39)</f>
        <v>10.271053821434222</v>
      </c>
      <c r="H40" s="28">
        <f>SUM(H35:H39)</f>
        <v>10.308815197078673</v>
      </c>
      <c r="I40" s="115">
        <f t="shared" si="0"/>
        <v>0.11236439635572606</v>
      </c>
    </row>
    <row r="41" spans="1:9" ht="14.25" customHeight="1">
      <c r="A41" s="53"/>
      <c r="B41" s="58"/>
      <c r="C41" s="60"/>
      <c r="D41" s="51"/>
      <c r="E41" s="51"/>
      <c r="F41" s="51"/>
      <c r="G41" s="51"/>
      <c r="H41" s="51"/>
      <c r="I41" s="149"/>
    </row>
    <row r="42" spans="1:9" ht="12.75">
      <c r="A42" s="49" t="s">
        <v>22</v>
      </c>
      <c r="B42" s="24" t="s">
        <v>78</v>
      </c>
      <c r="C42" s="12">
        <v>9113</v>
      </c>
      <c r="D42" s="20">
        <f aca="true" t="shared" si="1" ref="D42:E46">SUM(D7,D14,D21,D28,D35)</f>
        <v>49.57596785055098</v>
      </c>
      <c r="E42" s="20">
        <f t="shared" si="1"/>
        <v>88.42988453161156</v>
      </c>
      <c r="F42" s="20">
        <f aca="true" t="shared" si="2" ref="F42:F47">E42-D42</f>
        <v>38.85391668106058</v>
      </c>
      <c r="G42" s="20">
        <f aca="true" t="shared" si="3" ref="G42:H46">SUM(G7,G14,G21,G28,G35)</f>
        <v>0.46663840912230914</v>
      </c>
      <c r="H42" s="20">
        <f t="shared" si="3"/>
        <v>0.8344769980810505</v>
      </c>
      <c r="I42" s="113">
        <f t="shared" si="0"/>
        <v>78.37248240556289</v>
      </c>
    </row>
    <row r="43" spans="1:9" ht="12.75">
      <c r="A43" s="192"/>
      <c r="B43" s="24" t="s">
        <v>77</v>
      </c>
      <c r="C43" s="12">
        <v>9116</v>
      </c>
      <c r="D43" s="20">
        <f t="shared" si="1"/>
        <v>1921.891482966024</v>
      </c>
      <c r="E43" s="20">
        <f t="shared" si="1"/>
        <v>1944.8403831164599</v>
      </c>
      <c r="F43" s="20">
        <f t="shared" si="2"/>
        <v>22.948900150435975</v>
      </c>
      <c r="G43" s="20">
        <f t="shared" si="3"/>
        <v>18.089982364449472</v>
      </c>
      <c r="H43" s="20">
        <f t="shared" si="3"/>
        <v>18.35267085607996</v>
      </c>
      <c r="I43" s="113">
        <f t="shared" si="0"/>
        <v>1.1940788724980096</v>
      </c>
    </row>
    <row r="44" spans="1:9" ht="12.75">
      <c r="A44" s="198"/>
      <c r="B44" s="24" t="s">
        <v>2</v>
      </c>
      <c r="C44" s="12">
        <v>9121</v>
      </c>
      <c r="D44" s="20">
        <f t="shared" si="1"/>
        <v>4.688295195362718</v>
      </c>
      <c r="E44" s="20">
        <f t="shared" si="1"/>
        <v>0.26726858011937554</v>
      </c>
      <c r="F44" s="20">
        <f t="shared" si="2"/>
        <v>-4.421026615243343</v>
      </c>
      <c r="G44" s="20">
        <f t="shared" si="3"/>
        <v>0.04412901464788066</v>
      </c>
      <c r="H44" s="20">
        <f t="shared" si="3"/>
        <v>0.0025221053222078283</v>
      </c>
      <c r="I44" s="113">
        <f t="shared" si="0"/>
        <v>-94.29923737772025</v>
      </c>
    </row>
    <row r="45" spans="1:9" ht="12.75">
      <c r="A45" s="198"/>
      <c r="B45" s="24" t="s">
        <v>3</v>
      </c>
      <c r="C45" s="12">
        <v>6510</v>
      </c>
      <c r="D45" s="20">
        <f t="shared" si="1"/>
        <v>1336.7988478190998</v>
      </c>
      <c r="E45" s="20">
        <f t="shared" si="1"/>
        <v>1313.3338553597566</v>
      </c>
      <c r="F45" s="20">
        <f t="shared" si="2"/>
        <v>-23.464992459343193</v>
      </c>
      <c r="G45" s="20">
        <f t="shared" si="3"/>
        <v>12.58274350877666</v>
      </c>
      <c r="H45" s="20">
        <f t="shared" si="3"/>
        <v>12.393399571917879</v>
      </c>
      <c r="I45" s="113">
        <f t="shared" si="0"/>
        <v>-1.7553121397153209</v>
      </c>
    </row>
    <row r="46" spans="1:9" ht="13.5" thickBot="1">
      <c r="A46" s="198"/>
      <c r="B46" s="24" t="s">
        <v>17</v>
      </c>
      <c r="C46" s="12">
        <v>5400</v>
      </c>
      <c r="D46" s="20">
        <f t="shared" si="1"/>
        <v>7311.110395546373</v>
      </c>
      <c r="E46" s="20">
        <f t="shared" si="1"/>
        <v>7250.171395087236</v>
      </c>
      <c r="F46" s="20">
        <f t="shared" si="2"/>
        <v>-60.93900045913688</v>
      </c>
      <c r="G46" s="20">
        <f t="shared" si="3"/>
        <v>68.81650670300368</v>
      </c>
      <c r="H46" s="20">
        <f t="shared" si="3"/>
        <v>68.4169304685989</v>
      </c>
      <c r="I46" s="113">
        <f t="shared" si="0"/>
        <v>-0.83351224591354</v>
      </c>
    </row>
    <row r="47" spans="1:17" s="44" customFormat="1" ht="27.75" customHeight="1" thickBot="1">
      <c r="A47" s="195" t="s">
        <v>133</v>
      </c>
      <c r="B47" s="200"/>
      <c r="C47" s="201"/>
      <c r="D47" s="104">
        <f>SUM(D42:D46)</f>
        <v>10624.06498937741</v>
      </c>
      <c r="E47" s="104">
        <f>SUM(E42:E46)</f>
        <v>10597.042786675183</v>
      </c>
      <c r="F47" s="61">
        <f t="shared" si="2"/>
        <v>-27.022202702226423</v>
      </c>
      <c r="G47" s="61">
        <f>SUM(G42:G46)</f>
        <v>100</v>
      </c>
      <c r="H47" s="61">
        <f>SUM(H42:H46)</f>
        <v>100</v>
      </c>
      <c r="I47" s="62">
        <f t="shared" si="0"/>
        <v>-0.2543489966340085</v>
      </c>
      <c r="J47"/>
      <c r="K47" s="1"/>
      <c r="L47" s="1"/>
      <c r="M47"/>
      <c r="N47" s="1"/>
      <c r="O47"/>
      <c r="P47"/>
      <c r="Q47"/>
    </row>
    <row r="48" spans="1:17" ht="27.75" customHeight="1" thickBot="1">
      <c r="A48" s="142" t="s">
        <v>128</v>
      </c>
      <c r="B48" s="143"/>
      <c r="C48" s="144">
        <v>0</v>
      </c>
      <c r="D48" s="185">
        <v>163779.94165256145</v>
      </c>
      <c r="E48" s="185">
        <v>163806.9638552637</v>
      </c>
      <c r="F48" s="8"/>
      <c r="G48" s="17"/>
      <c r="H48" s="9"/>
      <c r="J48" s="44"/>
      <c r="K48" s="105"/>
      <c r="L48" s="105"/>
      <c r="M48" s="44"/>
      <c r="N48" s="105"/>
      <c r="O48" s="44"/>
      <c r="P48" s="44"/>
      <c r="Q48" s="44"/>
    </row>
    <row r="49" spans="1:17" ht="27.75" customHeight="1" thickBot="1">
      <c r="A49" s="195" t="s">
        <v>130</v>
      </c>
      <c r="B49" s="206"/>
      <c r="C49" s="207"/>
      <c r="D49" s="154">
        <f>D48+D47</f>
        <v>174404.00664193887</v>
      </c>
      <c r="E49" s="154">
        <f>E48+E47</f>
        <v>174404.00664193887</v>
      </c>
      <c r="F49" s="8"/>
      <c r="G49" s="17"/>
      <c r="H49" s="9"/>
      <c r="J49" s="44"/>
      <c r="K49" s="105"/>
      <c r="L49" s="105"/>
      <c r="M49" s="44"/>
      <c r="N49" s="105"/>
      <c r="O49" s="44"/>
      <c r="P49" s="44"/>
      <c r="Q49" s="44"/>
    </row>
    <row r="50" spans="1:17" ht="15">
      <c r="A50" s="38"/>
      <c r="B50" s="38"/>
      <c r="C50" s="39"/>
      <c r="D50" s="17"/>
      <c r="E50" s="17"/>
      <c r="F50" s="8"/>
      <c r="G50" s="17"/>
      <c r="H50" s="9"/>
      <c r="J50" s="44"/>
      <c r="K50" s="105"/>
      <c r="L50" s="105"/>
      <c r="M50" s="44"/>
      <c r="N50" s="105"/>
      <c r="O50" s="44"/>
      <c r="P50" s="44"/>
      <c r="Q50" s="44"/>
    </row>
    <row r="51" spans="1:17" ht="15">
      <c r="A51" s="38"/>
      <c r="B51" s="38"/>
      <c r="C51" s="39"/>
      <c r="D51" s="17"/>
      <c r="E51" s="17"/>
      <c r="F51" s="8"/>
      <c r="G51" s="17"/>
      <c r="H51" s="9"/>
      <c r="J51" s="44"/>
      <c r="K51" s="105"/>
      <c r="L51" s="105"/>
      <c r="M51" s="44"/>
      <c r="N51" s="105"/>
      <c r="O51" s="44"/>
      <c r="P51" s="44"/>
      <c r="Q51" s="44"/>
    </row>
    <row r="52" spans="1:8" ht="12.75">
      <c r="A52" s="13" t="s">
        <v>76</v>
      </c>
      <c r="B52" s="13"/>
      <c r="C52" s="10"/>
      <c r="D52" s="10"/>
      <c r="E52" s="15"/>
      <c r="F52" s="15"/>
      <c r="G52" s="16"/>
      <c r="H52" s="16"/>
    </row>
    <row r="53" spans="1:8" ht="12.75">
      <c r="A53" s="13"/>
      <c r="B53" s="13"/>
      <c r="C53" s="10"/>
      <c r="D53" s="10"/>
      <c r="E53" s="15"/>
      <c r="F53" s="94"/>
      <c r="G53" s="16"/>
      <c r="H53" s="16"/>
    </row>
    <row r="54" spans="1:8" ht="12.75">
      <c r="A54" s="13" t="s">
        <v>13</v>
      </c>
      <c r="B54" s="13"/>
      <c r="C54" s="10"/>
      <c r="D54" s="10"/>
      <c r="E54" s="15"/>
      <c r="F54" s="10"/>
      <c r="G54" s="16"/>
      <c r="H54" s="16"/>
    </row>
    <row r="55" spans="1:8" ht="12.75">
      <c r="A55" s="13" t="s">
        <v>6</v>
      </c>
      <c r="B55" s="13"/>
      <c r="C55" s="10"/>
      <c r="D55" s="10"/>
      <c r="E55" s="15"/>
      <c r="F55" s="10"/>
      <c r="G55" s="16"/>
      <c r="H55" s="16"/>
    </row>
    <row r="56" spans="1:8" ht="12.75">
      <c r="A56" s="13" t="s">
        <v>121</v>
      </c>
      <c r="B56" s="13"/>
      <c r="C56" s="10"/>
      <c r="D56" s="10"/>
      <c r="E56" s="15"/>
      <c r="F56" s="10"/>
      <c r="G56" s="16"/>
      <c r="H56" s="16"/>
    </row>
    <row r="57" spans="1:8" ht="12.75">
      <c r="A57" s="13" t="s">
        <v>122</v>
      </c>
      <c r="B57" s="13"/>
      <c r="C57" s="10"/>
      <c r="D57" s="10"/>
      <c r="E57" s="15"/>
      <c r="F57" s="10"/>
      <c r="G57" s="16"/>
      <c r="H57" s="16"/>
    </row>
    <row r="58" spans="1:8" ht="12.75">
      <c r="A58" s="13"/>
      <c r="B58" s="13"/>
      <c r="C58" s="10"/>
      <c r="D58" s="10"/>
      <c r="E58" s="15"/>
      <c r="F58" s="10"/>
      <c r="G58" s="16"/>
      <c r="H58" s="16"/>
    </row>
    <row r="59" spans="1:8" ht="12.75">
      <c r="A59" s="13"/>
      <c r="B59" s="13"/>
      <c r="C59" s="10"/>
      <c r="D59" s="10"/>
      <c r="E59" s="15"/>
      <c r="F59" s="10"/>
      <c r="G59" s="16"/>
      <c r="H59" s="16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</sheetData>
  <sheetProtection/>
  <mergeCells count="15">
    <mergeCell ref="A43:A46"/>
    <mergeCell ref="A36:A39"/>
    <mergeCell ref="A49:C49"/>
    <mergeCell ref="A47:C47"/>
    <mergeCell ref="A12:C12"/>
    <mergeCell ref="A19:C19"/>
    <mergeCell ref="A26:C26"/>
    <mergeCell ref="A33:C33"/>
    <mergeCell ref="A40:C40"/>
    <mergeCell ref="A15:A18"/>
    <mergeCell ref="A22:A25"/>
    <mergeCell ref="A29:A32"/>
    <mergeCell ref="A2:I2"/>
    <mergeCell ref="A3:I3"/>
    <mergeCell ref="A8:A11"/>
  </mergeCells>
  <printOptions horizontalCentered="1"/>
  <pageMargins left="0.75" right="0.75" top="1" bottom="1" header="0.5" footer="0.5"/>
  <pageSetup horizontalDpi="600" verticalDpi="600" orientation="portrait" scale="54" r:id="rId1"/>
  <ignoredErrors>
    <ignoredError sqref="F12 F19 F26 F33 F40 F42:F4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Q56"/>
  <sheetViews>
    <sheetView view="pageBreakPreview" zoomScaleSheetLayoutView="100" zoomScalePageLayoutView="0" workbookViewId="0" topLeftCell="A6">
      <selection activeCell="G41" sqref="G41"/>
    </sheetView>
  </sheetViews>
  <sheetFormatPr defaultColWidth="9.140625" defaultRowHeight="12.75"/>
  <cols>
    <col min="1" max="1" width="19.00390625" style="0" customWidth="1"/>
    <col min="2" max="2" width="21.421875" style="0" customWidth="1"/>
    <col min="3" max="3" width="9.8515625" style="0" customWidth="1"/>
    <col min="4" max="4" width="12.8515625" style="0" customWidth="1"/>
    <col min="5" max="5" width="12.57421875" style="0" customWidth="1"/>
    <col min="6" max="6" width="13.421875" style="0" customWidth="1"/>
    <col min="7" max="7" width="15.8515625" style="0" customWidth="1"/>
    <col min="8" max="8" width="15.00390625" style="0" customWidth="1"/>
    <col min="9" max="9" width="18.7109375" style="10" customWidth="1"/>
    <col min="11" max="11" width="11.140625" style="1" customWidth="1"/>
    <col min="12" max="12" width="3.8515625" style="1" customWidth="1"/>
    <col min="14" max="14" width="9.140625" style="1" customWidth="1"/>
  </cols>
  <sheetData>
    <row r="1" spans="1:8" ht="12.75">
      <c r="A1" s="2"/>
      <c r="B1" s="2"/>
      <c r="D1" s="7"/>
      <c r="E1" s="7"/>
      <c r="F1" s="7"/>
      <c r="G1" s="7"/>
      <c r="H1" s="7"/>
    </row>
    <row r="2" spans="1:14" s="44" customFormat="1" ht="15.75">
      <c r="A2" s="205" t="s">
        <v>41</v>
      </c>
      <c r="B2" s="205"/>
      <c r="C2" s="205"/>
      <c r="D2" s="205"/>
      <c r="E2" s="205"/>
      <c r="F2" s="205"/>
      <c r="G2" s="205"/>
      <c r="H2" s="205"/>
      <c r="I2" s="187"/>
      <c r="K2" s="105"/>
      <c r="L2" s="105"/>
      <c r="N2" s="105"/>
    </row>
    <row r="3" spans="1:14" s="44" customFormat="1" ht="15.75">
      <c r="A3" s="205" t="s">
        <v>104</v>
      </c>
      <c r="B3" s="205"/>
      <c r="C3" s="205"/>
      <c r="D3" s="205"/>
      <c r="E3" s="205"/>
      <c r="F3" s="205"/>
      <c r="G3" s="205"/>
      <c r="H3" s="205"/>
      <c r="I3" s="187"/>
      <c r="K3" s="105"/>
      <c r="L3" s="105"/>
      <c r="N3" s="105"/>
    </row>
    <row r="4" ht="13.5" thickBot="1"/>
    <row r="5" spans="1:9" ht="52.5" customHeight="1" thickBot="1">
      <c r="A5" s="33" t="s">
        <v>0</v>
      </c>
      <c r="B5" s="34" t="s">
        <v>5</v>
      </c>
      <c r="C5" s="34" t="s">
        <v>7</v>
      </c>
      <c r="D5" s="34" t="s">
        <v>80</v>
      </c>
      <c r="E5" s="34" t="s">
        <v>81</v>
      </c>
      <c r="F5" s="35" t="s">
        <v>23</v>
      </c>
      <c r="G5" s="35" t="s">
        <v>84</v>
      </c>
      <c r="H5" s="35" t="s">
        <v>85</v>
      </c>
      <c r="I5" s="129" t="s">
        <v>126</v>
      </c>
    </row>
    <row r="6" spans="1:14" ht="12.75">
      <c r="A6" s="137"/>
      <c r="B6" s="138"/>
      <c r="C6" s="138"/>
      <c r="D6" s="138"/>
      <c r="E6" s="138"/>
      <c r="F6" s="138"/>
      <c r="G6" s="138"/>
      <c r="H6" s="138"/>
      <c r="I6" s="172"/>
      <c r="J6" s="69"/>
      <c r="K6" s="101"/>
      <c r="L6" s="101"/>
      <c r="M6" s="69"/>
      <c r="N6" s="101"/>
    </row>
    <row r="7" spans="1:14" ht="12.75">
      <c r="A7" s="49" t="s">
        <v>8</v>
      </c>
      <c r="B7" s="24" t="s">
        <v>78</v>
      </c>
      <c r="C7" s="12">
        <v>9113</v>
      </c>
      <c r="D7" s="20">
        <v>12.9727535422406</v>
      </c>
      <c r="E7" s="111">
        <v>21.146316678076214</v>
      </c>
      <c r="F7" s="20">
        <f>E7-D7</f>
        <v>8.173563135835614</v>
      </c>
      <c r="G7" s="21">
        <f>(D7/D33)*100</f>
        <v>0.17305901916643204</v>
      </c>
      <c r="H7" s="21">
        <f>(E7/E33)*100</f>
        <v>0.2828080473575532</v>
      </c>
      <c r="I7" s="113">
        <f>(F7/D7)*100</f>
        <v>63.00561487753286</v>
      </c>
      <c r="J7" s="102"/>
      <c r="K7" s="103"/>
      <c r="L7" s="103"/>
      <c r="M7" s="102"/>
      <c r="N7" s="101"/>
    </row>
    <row r="8" spans="1:14" ht="12.75">
      <c r="A8" s="192"/>
      <c r="B8" s="24" t="s">
        <v>77</v>
      </c>
      <c r="C8" s="12">
        <v>9116</v>
      </c>
      <c r="D8" s="20">
        <v>1135.6146776859505</v>
      </c>
      <c r="E8" s="111">
        <v>1069.260868814348</v>
      </c>
      <c r="F8" s="20">
        <f>E8-D8</f>
        <v>-66.3538088716025</v>
      </c>
      <c r="G8" s="21">
        <f>(D8/D33)*100</f>
        <v>15.149317500823415</v>
      </c>
      <c r="H8" s="21">
        <f>(E8/E33)*100</f>
        <v>14.300153687698252</v>
      </c>
      <c r="I8" s="113">
        <f aca="true" t="shared" si="0" ref="I8:I32">(F8/D8)*100</f>
        <v>-5.842986197291152</v>
      </c>
      <c r="J8" s="102"/>
      <c r="K8" s="103"/>
      <c r="L8" s="103"/>
      <c r="M8" s="102"/>
      <c r="N8" s="101"/>
    </row>
    <row r="9" spans="1:14" ht="12.75">
      <c r="A9" s="198"/>
      <c r="B9" s="24" t="s">
        <v>2</v>
      </c>
      <c r="C9" s="12">
        <v>9121</v>
      </c>
      <c r="D9" s="20">
        <v>1.2068892196969696</v>
      </c>
      <c r="E9" s="18">
        <v>0</v>
      </c>
      <c r="F9" s="20">
        <f>E9-D9</f>
        <v>-1.2068892196969696</v>
      </c>
      <c r="G9" s="21">
        <f>(D9/D33)*100</f>
        <v>0.01610013355477839</v>
      </c>
      <c r="H9" s="21">
        <f>(E9/E33)*100</f>
        <v>0</v>
      </c>
      <c r="I9" s="113">
        <f t="shared" si="0"/>
        <v>-100</v>
      </c>
      <c r="J9" s="102"/>
      <c r="K9" s="103"/>
      <c r="L9" s="103"/>
      <c r="M9" s="102"/>
      <c r="N9" s="101"/>
    </row>
    <row r="10" spans="1:14" ht="12.75">
      <c r="A10" s="198"/>
      <c r="B10" s="24" t="s">
        <v>3</v>
      </c>
      <c r="C10" s="12">
        <v>6510</v>
      </c>
      <c r="D10" s="20">
        <v>361.457316804408</v>
      </c>
      <c r="E10" s="111">
        <v>430.3055795333104</v>
      </c>
      <c r="F10" s="20">
        <f>E10-D10</f>
        <v>68.8482627289024</v>
      </c>
      <c r="G10" s="21">
        <f>(D10/D33)*100</f>
        <v>4.821909898543958</v>
      </c>
      <c r="H10" s="21">
        <f>(E10/E33)*100</f>
        <v>5.754850008514435</v>
      </c>
      <c r="I10" s="113">
        <f t="shared" si="0"/>
        <v>19.047411555416822</v>
      </c>
      <c r="J10" s="102"/>
      <c r="K10" s="103"/>
      <c r="L10" s="103"/>
      <c r="M10" s="102"/>
      <c r="N10" s="101"/>
    </row>
    <row r="11" spans="1:14" ht="13.5" thickBot="1">
      <c r="A11" s="198"/>
      <c r="B11" s="24" t="s">
        <v>17</v>
      </c>
      <c r="C11" s="12">
        <v>5400</v>
      </c>
      <c r="D11" s="20">
        <v>2063.3798466483013</v>
      </c>
      <c r="E11" s="18">
        <v>2055.230287190083</v>
      </c>
      <c r="F11" s="20">
        <f>E11-D11</f>
        <v>-8.149559458218391</v>
      </c>
      <c r="G11" s="21">
        <f>(D11/D33)*100</f>
        <v>27.525882709944977</v>
      </c>
      <c r="H11" s="21">
        <f>(E11/E33)*100</f>
        <v>27.486378513991333</v>
      </c>
      <c r="I11" s="113">
        <f t="shared" si="0"/>
        <v>-0.3949616679379861</v>
      </c>
      <c r="J11" s="102"/>
      <c r="K11" s="103"/>
      <c r="L11" s="103"/>
      <c r="M11" s="102"/>
      <c r="N11" s="101"/>
    </row>
    <row r="12" spans="1:17" ht="13.5" thickBot="1">
      <c r="A12" s="188" t="s">
        <v>1</v>
      </c>
      <c r="B12" s="200"/>
      <c r="C12" s="200"/>
      <c r="D12" s="42">
        <f>SUM(D7:D11)</f>
        <v>3574.6314839005972</v>
      </c>
      <c r="E12" s="42">
        <f>SUM(E7:E11)</f>
        <v>3575.9430522158173</v>
      </c>
      <c r="F12" s="28">
        <f>SUM(F7:F11)</f>
        <v>1.311568315220157</v>
      </c>
      <c r="G12" s="28">
        <f>SUM(G7:G11)</f>
        <v>47.68626926203356</v>
      </c>
      <c r="H12" s="28">
        <f>SUM(H7:H11)</f>
        <v>47.824190257561575</v>
      </c>
      <c r="I12" s="115">
        <f t="shared" si="0"/>
        <v>0.03669100776198022</v>
      </c>
      <c r="J12" s="69"/>
      <c r="K12" s="101"/>
      <c r="L12" s="101"/>
      <c r="M12" s="69"/>
      <c r="N12" s="101"/>
      <c r="O12" s="50"/>
      <c r="P12" s="50"/>
      <c r="Q12" s="50"/>
    </row>
    <row r="13" spans="1:17" ht="12.75">
      <c r="A13" s="137"/>
      <c r="B13" s="138"/>
      <c r="C13" s="138"/>
      <c r="D13" s="138"/>
      <c r="E13" s="138"/>
      <c r="F13" s="138"/>
      <c r="G13" s="138"/>
      <c r="H13" s="138"/>
      <c r="I13" s="172"/>
      <c r="J13" s="69"/>
      <c r="K13" s="101"/>
      <c r="L13" s="101"/>
      <c r="M13" s="69"/>
      <c r="N13" s="101"/>
      <c r="O13" s="50"/>
      <c r="P13" s="50"/>
      <c r="Q13" s="50"/>
    </row>
    <row r="14" spans="1:17" ht="12.75">
      <c r="A14" s="49" t="s">
        <v>9</v>
      </c>
      <c r="B14" s="24" t="s">
        <v>78</v>
      </c>
      <c r="C14" s="12">
        <v>9113</v>
      </c>
      <c r="D14" s="20">
        <v>0.7187528106060606</v>
      </c>
      <c r="E14" s="18">
        <v>20.91661281221304</v>
      </c>
      <c r="F14" s="20">
        <f>E14-D14</f>
        <v>20.19786000160698</v>
      </c>
      <c r="G14" s="21">
        <f>(D14/D33)*100</f>
        <v>0.009588300280398112</v>
      </c>
      <c r="H14" s="21">
        <f>(E14/E33)*100</f>
        <v>0.27973601818272315</v>
      </c>
      <c r="I14" s="113">
        <f t="shared" si="0"/>
        <v>2810.1260549612202</v>
      </c>
      <c r="J14" s="102"/>
      <c r="K14" s="103"/>
      <c r="L14" s="103"/>
      <c r="M14" s="102"/>
      <c r="N14" s="103"/>
      <c r="O14" s="106"/>
      <c r="P14" s="6"/>
      <c r="Q14" s="6"/>
    </row>
    <row r="15" spans="1:17" ht="12.75">
      <c r="A15" s="192"/>
      <c r="B15" s="24" t="s">
        <v>77</v>
      </c>
      <c r="C15" s="12">
        <v>9116</v>
      </c>
      <c r="D15" s="20">
        <v>194.61887107438017</v>
      </c>
      <c r="E15" s="18">
        <v>183.59169272268136</v>
      </c>
      <c r="F15" s="20">
        <f>E15-D15</f>
        <v>-11.027178351698808</v>
      </c>
      <c r="G15" s="21">
        <f>(D15/D33)*100</f>
        <v>2.596253049111219</v>
      </c>
      <c r="H15" s="21">
        <f>(E15/E33)*100</f>
        <v>2.4553310593234228</v>
      </c>
      <c r="I15" s="113">
        <f t="shared" si="0"/>
        <v>-5.666037569133982</v>
      </c>
      <c r="J15" s="102"/>
      <c r="K15" s="103"/>
      <c r="L15" s="103"/>
      <c r="M15" s="102"/>
      <c r="N15" s="103"/>
      <c r="O15" s="106"/>
      <c r="P15" s="6"/>
      <c r="Q15" s="6"/>
    </row>
    <row r="16" spans="1:17" ht="12.75">
      <c r="A16" s="198"/>
      <c r="B16" s="24" t="s">
        <v>2</v>
      </c>
      <c r="C16" s="12">
        <v>9121</v>
      </c>
      <c r="D16" s="20">
        <v>0</v>
      </c>
      <c r="E16" s="20">
        <v>0</v>
      </c>
      <c r="F16" s="20">
        <f>E16-D16</f>
        <v>0</v>
      </c>
      <c r="G16" s="21">
        <f>(D16/D33)*100</f>
        <v>0</v>
      </c>
      <c r="H16" s="21">
        <f>(E16/E33)*100</f>
        <v>0</v>
      </c>
      <c r="I16" s="113">
        <v>0</v>
      </c>
      <c r="J16" s="102"/>
      <c r="K16" s="103"/>
      <c r="L16" s="103"/>
      <c r="M16" s="102"/>
      <c r="N16" s="103"/>
      <c r="O16" s="106"/>
      <c r="P16" s="6"/>
      <c r="Q16" s="6"/>
    </row>
    <row r="17" spans="1:17" ht="12.75">
      <c r="A17" s="198"/>
      <c r="B17" s="24" t="s">
        <v>3</v>
      </c>
      <c r="C17" s="12">
        <v>6510</v>
      </c>
      <c r="D17" s="20">
        <v>461.157307162534</v>
      </c>
      <c r="E17" s="18">
        <v>429.94432369146</v>
      </c>
      <c r="F17" s="20">
        <f>E17-D17</f>
        <v>-31.212983471073983</v>
      </c>
      <c r="G17" s="21">
        <f>(D17/D33)*100</f>
        <v>6.151926882686862</v>
      </c>
      <c r="H17" s="21">
        <f>(E17/E33)*100</f>
        <v>5.750018620581229</v>
      </c>
      <c r="I17" s="113">
        <f t="shared" si="0"/>
        <v>-6.768402665703187</v>
      </c>
      <c r="J17" s="102"/>
      <c r="K17" s="103"/>
      <c r="L17" s="103"/>
      <c r="M17" s="102"/>
      <c r="N17" s="103"/>
      <c r="O17" s="32"/>
      <c r="P17" s="32"/>
      <c r="Q17" s="32"/>
    </row>
    <row r="18" spans="1:17" ht="13.5" thickBot="1">
      <c r="A18" s="198"/>
      <c r="B18" s="24" t="s">
        <v>17</v>
      </c>
      <c r="C18" s="12">
        <v>5400</v>
      </c>
      <c r="D18" s="20">
        <v>1472.6337649219467</v>
      </c>
      <c r="E18" s="18">
        <v>1474.1786469237832</v>
      </c>
      <c r="F18" s="20">
        <f>E18-D18</f>
        <v>1.544882001836413</v>
      </c>
      <c r="G18" s="21">
        <f>(D18/D33)*100</f>
        <v>19.64521673204817</v>
      </c>
      <c r="H18" s="21">
        <f>(E18/E33)*100</f>
        <v>19.715470591857386</v>
      </c>
      <c r="I18" s="113">
        <f t="shared" si="0"/>
        <v>0.10490605598183442</v>
      </c>
      <c r="J18" s="102"/>
      <c r="K18" s="103"/>
      <c r="L18" s="103"/>
      <c r="M18" s="102"/>
      <c r="N18" s="103"/>
      <c r="O18" s="50"/>
      <c r="P18" s="50"/>
      <c r="Q18" s="50"/>
    </row>
    <row r="19" spans="1:17" ht="13.5" thickBot="1">
      <c r="A19" s="188" t="s">
        <v>1</v>
      </c>
      <c r="B19" s="200"/>
      <c r="C19" s="200"/>
      <c r="D19" s="42">
        <f>SUM(D14:D18)</f>
        <v>2129.128695969467</v>
      </c>
      <c r="E19" s="42">
        <f>SUM(E14:E18)</f>
        <v>2108.6312761501376</v>
      </c>
      <c r="F19" s="28">
        <f>SUM(F14:F18)</f>
        <v>-20.497419819329398</v>
      </c>
      <c r="G19" s="28">
        <f>SUM(G14:G18)</f>
        <v>28.40298496412665</v>
      </c>
      <c r="H19" s="28">
        <f>SUM(H14:H18)</f>
        <v>28.20055628994476</v>
      </c>
      <c r="I19" s="115">
        <v>0.07467709818844916</v>
      </c>
      <c r="J19" s="69"/>
      <c r="K19" s="101"/>
      <c r="L19" s="101"/>
      <c r="M19" s="69"/>
      <c r="N19" s="101"/>
      <c r="O19" s="50"/>
      <c r="P19" s="50"/>
      <c r="Q19" s="50"/>
    </row>
    <row r="20" spans="1:17" ht="12.75">
      <c r="A20" s="137"/>
      <c r="B20" s="138"/>
      <c r="C20" s="138"/>
      <c r="D20" s="138"/>
      <c r="E20" s="138"/>
      <c r="F20" s="138"/>
      <c r="G20" s="138"/>
      <c r="H20" s="138"/>
      <c r="I20" s="172"/>
      <c r="J20" s="69"/>
      <c r="K20" s="101"/>
      <c r="L20" s="101"/>
      <c r="M20" s="69"/>
      <c r="N20" s="101"/>
      <c r="O20" s="50"/>
      <c r="P20" s="50"/>
      <c r="Q20" s="50"/>
    </row>
    <row r="21" spans="1:17" ht="12.75">
      <c r="A21" s="49" t="s">
        <v>10</v>
      </c>
      <c r="B21" s="24" t="s">
        <v>78</v>
      </c>
      <c r="C21" s="12">
        <v>9113</v>
      </c>
      <c r="D21" s="20">
        <v>0.2761906046831956</v>
      </c>
      <c r="E21" s="18">
        <v>10.362438696051424</v>
      </c>
      <c r="F21" s="20">
        <f>E21-D21</f>
        <v>10.086248091368228</v>
      </c>
      <c r="G21" s="21">
        <f>(D21/D33)*100</f>
        <v>0.0036844356129810715</v>
      </c>
      <c r="H21" s="21">
        <f>(E21/E33)*100</f>
        <v>0.1385858869942575</v>
      </c>
      <c r="I21" s="113">
        <f t="shared" si="0"/>
        <v>3651.915713402944</v>
      </c>
      <c r="J21" s="102"/>
      <c r="K21" s="101"/>
      <c r="L21" s="101"/>
      <c r="M21" s="102"/>
      <c r="N21" s="101"/>
      <c r="O21" s="50"/>
      <c r="P21" s="50"/>
      <c r="Q21" s="50"/>
    </row>
    <row r="22" spans="1:14" ht="12.75">
      <c r="A22" s="192"/>
      <c r="B22" s="24" t="s">
        <v>77</v>
      </c>
      <c r="C22" s="12">
        <v>9116</v>
      </c>
      <c r="D22" s="20">
        <v>302.1731593204775</v>
      </c>
      <c r="E22" s="18">
        <v>382.9072662993572</v>
      </c>
      <c r="F22" s="20">
        <f>E22-D22</f>
        <v>80.73410697887971</v>
      </c>
      <c r="G22" s="21">
        <f>(D22/D33)*100</f>
        <v>4.031047872770416</v>
      </c>
      <c r="H22" s="21">
        <f>(E22/E33)*100</f>
        <v>5.120951225203702</v>
      </c>
      <c r="I22" s="113">
        <f t="shared" si="0"/>
        <v>26.717828665005644</v>
      </c>
      <c r="J22" s="102"/>
      <c r="K22" s="101"/>
      <c r="L22" s="101"/>
      <c r="M22" s="102"/>
      <c r="N22" s="101"/>
    </row>
    <row r="23" spans="1:14" ht="12.75">
      <c r="A23" s="198"/>
      <c r="B23" s="24" t="s">
        <v>2</v>
      </c>
      <c r="C23" s="12">
        <v>9121</v>
      </c>
      <c r="D23" s="20">
        <v>0</v>
      </c>
      <c r="E23" s="18">
        <v>0</v>
      </c>
      <c r="F23" s="20">
        <f>E23-D23</f>
        <v>0</v>
      </c>
      <c r="G23" s="21">
        <f>(D23/D33)*100</f>
        <v>0</v>
      </c>
      <c r="H23" s="21">
        <f>(E23/E33)*100</f>
        <v>0</v>
      </c>
      <c r="I23" s="113">
        <v>0</v>
      </c>
      <c r="J23" s="102"/>
      <c r="K23" s="101"/>
      <c r="L23" s="101"/>
      <c r="M23" s="102"/>
      <c r="N23" s="101"/>
    </row>
    <row r="24" spans="1:14" ht="12.75">
      <c r="A24" s="198"/>
      <c r="B24" s="24" t="s">
        <v>3</v>
      </c>
      <c r="C24" s="12">
        <v>6510</v>
      </c>
      <c r="D24" s="20">
        <v>334.006363865932</v>
      </c>
      <c r="E24" s="18">
        <v>226.13200835629019</v>
      </c>
      <c r="F24" s="20">
        <f>E24-D24</f>
        <v>-107.87435550964179</v>
      </c>
      <c r="G24" s="21">
        <f>(D24/D33)*100</f>
        <v>4.455708923920644</v>
      </c>
      <c r="H24" s="21">
        <f>(E24/E33)*100</f>
        <v>3.0242596241163624</v>
      </c>
      <c r="I24" s="113">
        <f t="shared" si="0"/>
        <v>-32.29709585801241</v>
      </c>
      <c r="J24" s="102"/>
      <c r="K24" s="101"/>
      <c r="L24" s="101"/>
      <c r="M24" s="102"/>
      <c r="N24" s="101"/>
    </row>
    <row r="25" spans="1:14" ht="13.5" thickBot="1">
      <c r="A25" s="198"/>
      <c r="B25" s="24" t="s">
        <v>17</v>
      </c>
      <c r="C25" s="12">
        <v>5400</v>
      </c>
      <c r="D25" s="20">
        <v>1155.9282568870524</v>
      </c>
      <c r="E25" s="18">
        <v>1173.2923301193755</v>
      </c>
      <c r="F25" s="20">
        <f>E25-D25</f>
        <v>17.364073232323108</v>
      </c>
      <c r="G25" s="21">
        <f>(D25/D33)*100</f>
        <v>15.420304541535756</v>
      </c>
      <c r="H25" s="21">
        <f>(E25/E33)*100</f>
        <v>15.691456716179344</v>
      </c>
      <c r="I25" s="113">
        <f t="shared" si="0"/>
        <v>1.5021756868445322</v>
      </c>
      <c r="J25" s="102"/>
      <c r="K25" s="101"/>
      <c r="L25" s="101"/>
      <c r="M25" s="102"/>
      <c r="N25" s="101"/>
    </row>
    <row r="26" spans="1:14" ht="13.5" thickBot="1">
      <c r="A26" s="188" t="s">
        <v>1</v>
      </c>
      <c r="B26" s="200"/>
      <c r="C26" s="200"/>
      <c r="D26" s="42">
        <f>SUM(D21:D25)</f>
        <v>1792.383970678145</v>
      </c>
      <c r="E26" s="42">
        <f>SUM(E21:E25)</f>
        <v>1792.6940434710743</v>
      </c>
      <c r="F26" s="28">
        <f>SUM(F21:F25)</f>
        <v>0.3100727929292617</v>
      </c>
      <c r="G26" s="28">
        <f>SUM(G21:G25)</f>
        <v>23.9107457738398</v>
      </c>
      <c r="H26" s="28">
        <f>SUM(H21:H25)</f>
        <v>23.975253452493668</v>
      </c>
      <c r="I26" s="115">
        <v>0.07467709818844916</v>
      </c>
      <c r="J26" s="69"/>
      <c r="K26" s="101"/>
      <c r="L26" s="101"/>
      <c r="M26" s="69"/>
      <c r="N26" s="101"/>
    </row>
    <row r="27" spans="1:9" ht="12.75" customHeight="1">
      <c r="A27" s="53"/>
      <c r="B27" s="58"/>
      <c r="C27" s="60"/>
      <c r="D27" s="51"/>
      <c r="E27" s="51"/>
      <c r="F27" s="51"/>
      <c r="G27" s="51"/>
      <c r="H27" s="51"/>
      <c r="I27" s="149"/>
    </row>
    <row r="28" spans="1:9" ht="12.75">
      <c r="A28" s="49" t="s">
        <v>37</v>
      </c>
      <c r="B28" s="24" t="s">
        <v>78</v>
      </c>
      <c r="C28" s="12">
        <v>9113</v>
      </c>
      <c r="D28" s="20">
        <f aca="true" t="shared" si="1" ref="D28:H32">SUM(D7,D14,D21)</f>
        <v>13.967696957529856</v>
      </c>
      <c r="E28" s="20">
        <f t="shared" si="1"/>
        <v>52.42536818634068</v>
      </c>
      <c r="F28" s="20">
        <f t="shared" si="1"/>
        <v>38.457671228810824</v>
      </c>
      <c r="G28" s="20">
        <f t="shared" si="1"/>
        <v>0.18633175505981123</v>
      </c>
      <c r="H28" s="20">
        <f t="shared" si="1"/>
        <v>0.7011299525345338</v>
      </c>
      <c r="I28" s="113">
        <f t="shared" si="0"/>
        <v>275.33294390438965</v>
      </c>
    </row>
    <row r="29" spans="1:9" ht="12.75">
      <c r="A29" s="192"/>
      <c r="B29" s="24" t="s">
        <v>77</v>
      </c>
      <c r="C29" s="12">
        <v>9116</v>
      </c>
      <c r="D29" s="20">
        <f t="shared" si="1"/>
        <v>1632.4067080808081</v>
      </c>
      <c r="E29" s="20">
        <f t="shared" si="1"/>
        <v>1635.7598278363864</v>
      </c>
      <c r="F29" s="20">
        <f t="shared" si="1"/>
        <v>3.3531197555784047</v>
      </c>
      <c r="G29" s="20">
        <f t="shared" si="1"/>
        <v>21.77661842270505</v>
      </c>
      <c r="H29" s="20">
        <f t="shared" si="1"/>
        <v>21.876435972225377</v>
      </c>
      <c r="I29" s="113">
        <f t="shared" si="0"/>
        <v>0.20540957954777142</v>
      </c>
    </row>
    <row r="30" spans="1:9" ht="12.75">
      <c r="A30" s="198"/>
      <c r="B30" s="24" t="s">
        <v>2</v>
      </c>
      <c r="C30" s="12">
        <v>9121</v>
      </c>
      <c r="D30" s="20">
        <f t="shared" si="1"/>
        <v>1.2068892196969696</v>
      </c>
      <c r="E30" s="20">
        <f t="shared" si="1"/>
        <v>0</v>
      </c>
      <c r="F30" s="20">
        <f t="shared" si="1"/>
        <v>-1.2068892196969696</v>
      </c>
      <c r="G30" s="20">
        <f t="shared" si="1"/>
        <v>0.01610013355477839</v>
      </c>
      <c r="H30" s="20">
        <f t="shared" si="1"/>
        <v>0</v>
      </c>
      <c r="I30" s="113">
        <f t="shared" si="0"/>
        <v>-100</v>
      </c>
    </row>
    <row r="31" spans="1:9" ht="12.75">
      <c r="A31" s="198"/>
      <c r="B31" s="24" t="s">
        <v>3</v>
      </c>
      <c r="C31" s="12">
        <v>6510</v>
      </c>
      <c r="D31" s="20">
        <f t="shared" si="1"/>
        <v>1156.6209878328739</v>
      </c>
      <c r="E31" s="20">
        <f t="shared" si="1"/>
        <v>1086.3819115810606</v>
      </c>
      <c r="F31" s="20">
        <f t="shared" si="1"/>
        <v>-70.23907625181337</v>
      </c>
      <c r="G31" s="20">
        <f t="shared" si="1"/>
        <v>15.429545705151464</v>
      </c>
      <c r="H31" s="20">
        <f t="shared" si="1"/>
        <v>14.529128253212027</v>
      </c>
      <c r="I31" s="113">
        <f t="shared" si="0"/>
        <v>-6.072782440462042</v>
      </c>
    </row>
    <row r="32" spans="1:9" ht="13.5" thickBot="1">
      <c r="A32" s="199"/>
      <c r="B32" s="150" t="s">
        <v>17</v>
      </c>
      <c r="C32" s="151">
        <v>5400</v>
      </c>
      <c r="D32" s="152">
        <f t="shared" si="1"/>
        <v>4691.9418684573</v>
      </c>
      <c r="E32" s="152">
        <f t="shared" si="1"/>
        <v>4702.701264233241</v>
      </c>
      <c r="F32" s="152">
        <f t="shared" si="1"/>
        <v>10.75939577594113</v>
      </c>
      <c r="G32" s="152">
        <f t="shared" si="1"/>
        <v>62.591403983528906</v>
      </c>
      <c r="H32" s="152">
        <f t="shared" si="1"/>
        <v>62.89330582202807</v>
      </c>
      <c r="I32" s="153">
        <f t="shared" si="0"/>
        <v>0.22931647658027773</v>
      </c>
    </row>
    <row r="33" spans="1:17" s="44" customFormat="1" ht="27.75" customHeight="1" thickBot="1">
      <c r="A33" s="195" t="s">
        <v>132</v>
      </c>
      <c r="B33" s="200"/>
      <c r="C33" s="201"/>
      <c r="D33" s="104">
        <f>SUM(D28:D32)</f>
        <v>7496.144150548209</v>
      </c>
      <c r="E33" s="104">
        <f>SUM(E28:E32)</f>
        <v>7477.268371837029</v>
      </c>
      <c r="F33" s="61">
        <f>SUM(F28:F32)</f>
        <v>-18.875778711179983</v>
      </c>
      <c r="G33" s="61">
        <f>SUM(G28:G32)</f>
        <v>100</v>
      </c>
      <c r="H33" s="61">
        <f>SUM(H28:H32)</f>
        <v>100</v>
      </c>
      <c r="I33" s="61">
        <v>0.07467709818844916</v>
      </c>
      <c r="J33"/>
      <c r="K33" s="1"/>
      <c r="L33" s="1"/>
      <c r="M33"/>
      <c r="N33" s="1"/>
      <c r="O33"/>
      <c r="P33"/>
      <c r="Q33"/>
    </row>
    <row r="34" spans="1:17" ht="27.75" customHeight="1" thickBot="1">
      <c r="A34" s="142" t="s">
        <v>128</v>
      </c>
      <c r="B34" s="143"/>
      <c r="C34" s="144">
        <v>0</v>
      </c>
      <c r="D34" s="185">
        <v>74982.65265975085</v>
      </c>
      <c r="E34" s="185">
        <v>75001.52843846203</v>
      </c>
      <c r="F34" s="8"/>
      <c r="G34" s="17"/>
      <c r="H34" s="9"/>
      <c r="J34" s="44"/>
      <c r="K34" s="105"/>
      <c r="L34" s="105"/>
      <c r="M34" s="44"/>
      <c r="N34" s="105"/>
      <c r="O34" s="44"/>
      <c r="P34" s="44"/>
      <c r="Q34" s="44"/>
    </row>
    <row r="35" spans="1:17" ht="27.75" customHeight="1" thickBot="1">
      <c r="A35" s="195" t="s">
        <v>134</v>
      </c>
      <c r="B35" s="206"/>
      <c r="C35" s="207"/>
      <c r="D35" s="154">
        <f>D33+D34</f>
        <v>82478.79681029906</v>
      </c>
      <c r="E35" s="154">
        <f>E33+E34</f>
        <v>82478.79681029906</v>
      </c>
      <c r="F35" s="8"/>
      <c r="G35" s="17"/>
      <c r="H35" s="9"/>
      <c r="J35" s="44"/>
      <c r="K35" s="105"/>
      <c r="L35" s="105"/>
      <c r="M35" s="44"/>
      <c r="N35" s="105"/>
      <c r="O35" s="44"/>
      <c r="P35" s="44"/>
      <c r="Q35" s="44"/>
    </row>
    <row r="36" spans="1:17" ht="15">
      <c r="A36" s="38"/>
      <c r="B36" s="38"/>
      <c r="C36" s="39"/>
      <c r="D36" s="17"/>
      <c r="E36" s="17"/>
      <c r="F36" s="8"/>
      <c r="G36" s="17"/>
      <c r="H36" s="9"/>
      <c r="J36" s="44"/>
      <c r="K36" s="105"/>
      <c r="L36" s="105"/>
      <c r="M36" s="44"/>
      <c r="N36" s="105"/>
      <c r="O36" s="44"/>
      <c r="P36" s="44"/>
      <c r="Q36" s="44"/>
    </row>
    <row r="37" spans="1:17" ht="15">
      <c r="A37" s="38"/>
      <c r="B37" s="38"/>
      <c r="C37" s="39"/>
      <c r="D37" s="17"/>
      <c r="E37" s="17"/>
      <c r="F37" s="8"/>
      <c r="G37" s="17"/>
      <c r="H37" s="9"/>
      <c r="J37" s="44"/>
      <c r="K37" s="105"/>
      <c r="L37" s="105"/>
      <c r="M37" s="44"/>
      <c r="N37" s="105"/>
      <c r="O37" s="44"/>
      <c r="P37" s="44"/>
      <c r="Q37" s="44"/>
    </row>
    <row r="38" spans="1:8" ht="12.75">
      <c r="A38" s="13" t="s">
        <v>76</v>
      </c>
      <c r="B38" s="13"/>
      <c r="C38" s="10"/>
      <c r="D38" s="10"/>
      <c r="E38" s="15"/>
      <c r="F38" s="147"/>
      <c r="G38" s="99"/>
      <c r="H38" s="16"/>
    </row>
    <row r="39" spans="1:8" ht="12.75">
      <c r="A39" s="13"/>
      <c r="B39" s="13"/>
      <c r="C39" s="10"/>
      <c r="D39" s="10"/>
      <c r="E39" s="15"/>
      <c r="F39" s="10"/>
      <c r="G39" s="16"/>
      <c r="H39" s="16"/>
    </row>
    <row r="40" spans="1:8" ht="12.75">
      <c r="A40" s="13" t="s">
        <v>13</v>
      </c>
      <c r="B40" s="13"/>
      <c r="C40" s="10"/>
      <c r="D40" s="10"/>
      <c r="E40" s="15"/>
      <c r="F40" s="10"/>
      <c r="G40" s="16"/>
      <c r="H40" s="16"/>
    </row>
    <row r="41" spans="1:8" ht="12.75">
      <c r="A41" s="13" t="s">
        <v>6</v>
      </c>
      <c r="B41" s="13"/>
      <c r="C41" s="10"/>
      <c r="D41" s="10"/>
      <c r="E41" s="15"/>
      <c r="F41" s="10"/>
      <c r="G41" s="16"/>
      <c r="H41" s="16"/>
    </row>
    <row r="42" spans="1:8" ht="12.75">
      <c r="A42" s="13" t="s">
        <v>79</v>
      </c>
      <c r="B42" s="13"/>
      <c r="C42" s="10"/>
      <c r="D42" s="10"/>
      <c r="E42" s="15"/>
      <c r="F42" s="10"/>
      <c r="G42" s="16"/>
      <c r="H42" s="16"/>
    </row>
    <row r="43" spans="1:8" ht="12.75">
      <c r="A43" s="13" t="s">
        <v>122</v>
      </c>
      <c r="B43" s="13"/>
      <c r="C43" s="10"/>
      <c r="D43" s="10"/>
      <c r="E43" s="15"/>
      <c r="F43" s="10"/>
      <c r="G43" s="16"/>
      <c r="H43" s="16"/>
    </row>
    <row r="44" spans="1:8" ht="12.75">
      <c r="A44" s="13"/>
      <c r="B44" s="13"/>
      <c r="C44" s="10"/>
      <c r="D44" s="10"/>
      <c r="E44" s="15"/>
      <c r="F44" s="10"/>
      <c r="G44" s="16"/>
      <c r="H44" s="16"/>
    </row>
    <row r="45" spans="1:8" ht="12.75">
      <c r="A45" s="13"/>
      <c r="B45" s="13"/>
      <c r="C45" s="10"/>
      <c r="D45" s="10"/>
      <c r="E45" s="15"/>
      <c r="F45" s="10"/>
      <c r="G45" s="16"/>
      <c r="H45" s="16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</sheetData>
  <sheetProtection/>
  <mergeCells count="11">
    <mergeCell ref="A26:C26"/>
    <mergeCell ref="A15:A18"/>
    <mergeCell ref="A22:A25"/>
    <mergeCell ref="A35:C35"/>
    <mergeCell ref="A8:A11"/>
    <mergeCell ref="A2:I2"/>
    <mergeCell ref="A3:I3"/>
    <mergeCell ref="A29:A32"/>
    <mergeCell ref="A33:C33"/>
    <mergeCell ref="A12:C12"/>
    <mergeCell ref="A19:C19"/>
  </mergeCells>
  <printOptions horizontalCentered="1"/>
  <pageMargins left="0.75" right="0.75" top="1" bottom="1" header="0.5" footer="0.5"/>
  <pageSetup horizontalDpi="600" verticalDpi="600" orientation="portrait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O41"/>
  <sheetViews>
    <sheetView view="pageBreakPreview" zoomScale="75" zoomScaleSheetLayoutView="75" zoomScalePageLayoutView="0" workbookViewId="0" topLeftCell="E1">
      <selection activeCell="A1" sqref="A1:O25"/>
    </sheetView>
  </sheetViews>
  <sheetFormatPr defaultColWidth="9.140625" defaultRowHeight="12.75"/>
  <cols>
    <col min="1" max="1" width="21.8515625" style="0" customWidth="1"/>
    <col min="2" max="2" width="16.140625" style="0" customWidth="1"/>
    <col min="4" max="4" width="12.57421875" style="0" customWidth="1"/>
    <col min="5" max="5" width="12.421875" style="0" customWidth="1"/>
    <col min="6" max="6" width="11.00390625" style="0" customWidth="1"/>
    <col min="7" max="7" width="12.28125" style="0" customWidth="1"/>
    <col min="8" max="8" width="12.00390625" style="0" customWidth="1"/>
    <col min="9" max="9" width="11.7109375" style="0" customWidth="1"/>
    <col min="10" max="10" width="16.00390625" style="0" customWidth="1"/>
    <col min="11" max="11" width="14.57421875" style="0" customWidth="1"/>
    <col min="12" max="12" width="14.28125" style="0" customWidth="1"/>
    <col min="13" max="13" width="18.8515625" style="0" customWidth="1"/>
    <col min="14" max="14" width="18.7109375" style="0" customWidth="1"/>
    <col min="15" max="15" width="19.00390625" style="0" customWidth="1"/>
  </cols>
  <sheetData>
    <row r="1" spans="1:13" ht="12.75">
      <c r="A1" s="2"/>
      <c r="B1" s="2"/>
      <c r="D1" s="7"/>
      <c r="E1" s="7"/>
      <c r="F1" s="7"/>
      <c r="G1" s="7"/>
      <c r="H1" s="7"/>
      <c r="I1" s="7"/>
      <c r="J1" s="7"/>
      <c r="K1" s="7"/>
      <c r="L1" s="7"/>
      <c r="M1" s="1"/>
    </row>
    <row r="2" spans="1:15" s="44" customFormat="1" ht="15.75">
      <c r="A2" s="208" t="s">
        <v>42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spans="1:15" s="44" customFormat="1" ht="15.75">
      <c r="A3" s="209" t="s">
        <v>105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</row>
    <row r="4" spans="1:13" ht="13.5" thickBo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5" ht="62.25" customHeight="1" thickBot="1">
      <c r="A5" s="33" t="s">
        <v>0</v>
      </c>
      <c r="B5" s="34" t="s">
        <v>5</v>
      </c>
      <c r="C5" s="34" t="s">
        <v>24</v>
      </c>
      <c r="D5" s="177" t="s">
        <v>88</v>
      </c>
      <c r="E5" s="177" t="s">
        <v>87</v>
      </c>
      <c r="F5" s="177" t="s">
        <v>89</v>
      </c>
      <c r="G5" s="35" t="s">
        <v>19</v>
      </c>
      <c r="H5" s="35" t="s">
        <v>20</v>
      </c>
      <c r="I5" s="35" t="s">
        <v>21</v>
      </c>
      <c r="J5" s="35" t="s">
        <v>91</v>
      </c>
      <c r="K5" s="35" t="s">
        <v>92</v>
      </c>
      <c r="L5" s="35" t="s">
        <v>93</v>
      </c>
      <c r="M5" s="178" t="s">
        <v>135</v>
      </c>
      <c r="N5" s="178" t="s">
        <v>136</v>
      </c>
      <c r="O5" s="179" t="s">
        <v>137</v>
      </c>
    </row>
    <row r="6" spans="1:15" ht="12.75">
      <c r="A6" s="180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2"/>
    </row>
    <row r="7" spans="1:15" ht="12.75">
      <c r="A7" s="157" t="s">
        <v>11</v>
      </c>
      <c r="B7" s="158" t="s">
        <v>14</v>
      </c>
      <c r="C7" s="159">
        <v>6120</v>
      </c>
      <c r="D7" s="160">
        <v>231.454485</v>
      </c>
      <c r="E7" s="161">
        <v>243.07688636363636</v>
      </c>
      <c r="F7" s="160">
        <v>265.6784608152204</v>
      </c>
      <c r="G7" s="161">
        <f>E7-D7</f>
        <v>11.622401363636357</v>
      </c>
      <c r="H7" s="161">
        <f>F7-D7</f>
        <v>34.22397581522037</v>
      </c>
      <c r="I7" s="161">
        <f>F7-E7</f>
        <v>22.601574451584014</v>
      </c>
      <c r="J7" s="162">
        <f>(D7/D17)*100</f>
        <v>36.66173440449981</v>
      </c>
      <c r="K7" s="162">
        <f>(E7/E17)*100</f>
        <v>37.15448478049904</v>
      </c>
      <c r="L7" s="163">
        <f>(F7/F17)*100</f>
        <v>37.38800690706712</v>
      </c>
      <c r="M7" s="162">
        <f>(G7/D7)*100</f>
        <v>5.021463016210879</v>
      </c>
      <c r="N7" s="162">
        <f>(H7/D7)*100</f>
        <v>14.7864820226838</v>
      </c>
      <c r="O7" s="164">
        <f>(I7/E7)*100</f>
        <v>9.298117476201616</v>
      </c>
    </row>
    <row r="8" spans="1:15" ht="12.75">
      <c r="A8" s="166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7"/>
    </row>
    <row r="9" spans="1:15" ht="12.75">
      <c r="A9" s="36" t="s">
        <v>8</v>
      </c>
      <c r="B9" s="19" t="s">
        <v>14</v>
      </c>
      <c r="C9" s="12">
        <v>6120</v>
      </c>
      <c r="D9" s="22">
        <v>119.41801896517448</v>
      </c>
      <c r="E9" s="21">
        <v>134.29302552800735</v>
      </c>
      <c r="F9" s="21">
        <v>152.59082615879248</v>
      </c>
      <c r="G9" s="20">
        <f>E9-D9</f>
        <v>14.875006562832866</v>
      </c>
      <c r="H9" s="20">
        <f>F9-D9</f>
        <v>33.172807193618</v>
      </c>
      <c r="I9" s="20">
        <f>F9-E9</f>
        <v>18.297800630785133</v>
      </c>
      <c r="J9" s="21">
        <f>(D9/D17)*100</f>
        <v>18.915475733437393</v>
      </c>
      <c r="K9" s="21">
        <f>(E9/E17)*100</f>
        <v>20.526789888378076</v>
      </c>
      <c r="L9" s="22">
        <f>(F9/F17)*100</f>
        <v>21.47357691276257</v>
      </c>
      <c r="M9" s="21">
        <f>(G9/D9)*100</f>
        <v>12.45624964451204</v>
      </c>
      <c r="N9" s="21">
        <f>(H9/D9)*100</f>
        <v>27.778728437365956</v>
      </c>
      <c r="O9" s="37">
        <f>(I9/E9)*100</f>
        <v>13.625279912223775</v>
      </c>
    </row>
    <row r="10" spans="1:15" ht="12.75">
      <c r="A10" s="166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7"/>
    </row>
    <row r="11" spans="1:15" ht="12.75">
      <c r="A11" s="36" t="s">
        <v>9</v>
      </c>
      <c r="B11" s="19" t="s">
        <v>14</v>
      </c>
      <c r="C11" s="23">
        <v>6120</v>
      </c>
      <c r="D11" s="22">
        <v>52.37242348101469</v>
      </c>
      <c r="E11" s="22">
        <v>56.30068966326906</v>
      </c>
      <c r="F11" s="18">
        <v>58.18602394398531</v>
      </c>
      <c r="G11" s="20">
        <f>E11-D11</f>
        <v>3.9282661822543687</v>
      </c>
      <c r="H11" s="20">
        <f>F11-D11</f>
        <v>5.813600462970619</v>
      </c>
      <c r="I11" s="20">
        <f>F11-E11</f>
        <v>1.8853342807162505</v>
      </c>
      <c r="J11" s="21">
        <f>(D11/D17)*100</f>
        <v>8.29564343841058</v>
      </c>
      <c r="K11" s="21">
        <f>(E11/E17)*100</f>
        <v>8.605602731377015</v>
      </c>
      <c r="L11" s="22">
        <f>(F11/F17)*100</f>
        <v>8.188317029680212</v>
      </c>
      <c r="M11" s="21">
        <f>(G11/D11)*100</f>
        <v>7.50063854440188</v>
      </c>
      <c r="N11" s="21">
        <f>(H11/D11)*100</f>
        <v>11.100499225662306</v>
      </c>
      <c r="O11" s="37">
        <f>(I11/E11)*100</f>
        <v>3.3486877194441456</v>
      </c>
    </row>
    <row r="12" spans="1:15" ht="12.75">
      <c r="A12" s="166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7"/>
    </row>
    <row r="13" spans="1:15" ht="12.75">
      <c r="A13" s="31" t="s">
        <v>10</v>
      </c>
      <c r="B13" s="19" t="s">
        <v>14</v>
      </c>
      <c r="C13" s="23">
        <v>6120</v>
      </c>
      <c r="D13" s="18">
        <v>76.22885625874656</v>
      </c>
      <c r="E13" s="22">
        <v>73.32018023415978</v>
      </c>
      <c r="F13" s="18">
        <v>72.5586405748393</v>
      </c>
      <c r="G13" s="20">
        <f>E13-D13</f>
        <v>-2.908676024586782</v>
      </c>
      <c r="H13" s="20">
        <f>F13-D13</f>
        <v>-3.6702156839072586</v>
      </c>
      <c r="I13" s="20">
        <f>F13-E13</f>
        <v>-0.7615396593204764</v>
      </c>
      <c r="J13" s="21">
        <f>(D13/D17)*100</f>
        <v>12.074434773285814</v>
      </c>
      <c r="K13" s="21">
        <f>(E13/E17)*100</f>
        <v>11.20704465721289</v>
      </c>
      <c r="L13" s="22">
        <f>(F13/F17)*100</f>
        <v>10.210925442188042</v>
      </c>
      <c r="M13" s="21">
        <f>(G13/D13)*100</f>
        <v>-3.815715160035657</v>
      </c>
      <c r="N13" s="21">
        <f>(H13/D13)*100</f>
        <v>-4.8147327193908085</v>
      </c>
      <c r="O13" s="37">
        <f>(I13/E13)*100</f>
        <v>-1.0386494644289976</v>
      </c>
    </row>
    <row r="14" spans="1:15" ht="12.75">
      <c r="A14" s="166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7"/>
    </row>
    <row r="15" spans="1:15" ht="12.75">
      <c r="A15" s="36" t="s">
        <v>12</v>
      </c>
      <c r="B15" s="19" t="s">
        <v>14</v>
      </c>
      <c r="C15" s="23">
        <v>6120</v>
      </c>
      <c r="D15" s="18">
        <v>151.8506442293618</v>
      </c>
      <c r="E15" s="20">
        <v>147.24218039485766</v>
      </c>
      <c r="F15" s="18">
        <v>161.58413274203397</v>
      </c>
      <c r="G15" s="21">
        <f>E15-D15</f>
        <v>-4.6084638345041355</v>
      </c>
      <c r="H15" s="20">
        <f>F15-D15</f>
        <v>9.733488512672182</v>
      </c>
      <c r="I15" s="20">
        <f>F15-E15</f>
        <v>14.341952347176317</v>
      </c>
      <c r="J15" s="21">
        <f>(D15/D17)*100</f>
        <v>24.052711650366394</v>
      </c>
      <c r="K15" s="21">
        <f>(E15/E17)*100</f>
        <v>22.506077942532983</v>
      </c>
      <c r="L15" s="22">
        <f>(F15/F17)*100</f>
        <v>22.739173708302054</v>
      </c>
      <c r="M15" s="21">
        <f>(G15/D15)*100</f>
        <v>-3.0348661725420882</v>
      </c>
      <c r="N15" s="21">
        <f>(H15/D15)*100</f>
        <v>6.4099092645074975</v>
      </c>
      <c r="O15" s="37">
        <f>(I15/E15)*100</f>
        <v>9.740383026599897</v>
      </c>
    </row>
    <row r="16" spans="1:15" ht="13.5" thickBot="1">
      <c r="A16" s="166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7"/>
    </row>
    <row r="17" spans="1:15" ht="29.25" customHeight="1" thickBot="1">
      <c r="A17" s="77" t="s">
        <v>22</v>
      </c>
      <c r="B17" s="78" t="s">
        <v>14</v>
      </c>
      <c r="C17" s="79">
        <v>6120</v>
      </c>
      <c r="D17" s="61">
        <f>SUM(D7,D9,D11,D13,D15)</f>
        <v>631.3244279342975</v>
      </c>
      <c r="E17" s="61">
        <f>SUM(E7,E9,E11,E13,E15)</f>
        <v>654.2329621839302</v>
      </c>
      <c r="F17" s="61">
        <f>SUM(F7,F9,F11,F13,F15)</f>
        <v>710.5980842348714</v>
      </c>
      <c r="G17" s="61">
        <f>E17-D17</f>
        <v>22.90853424963268</v>
      </c>
      <c r="H17" s="61">
        <f>F17-D17</f>
        <v>79.27365630057386</v>
      </c>
      <c r="I17" s="61">
        <f>F17-E17</f>
        <v>56.36512205094118</v>
      </c>
      <c r="J17" s="61">
        <f>SUM(J7,J9,J11,J13,J15)</f>
        <v>99.99999999999999</v>
      </c>
      <c r="K17" s="61">
        <f>SUM(K7,K9,K11,K13,K15)</f>
        <v>100</v>
      </c>
      <c r="L17" s="61">
        <f>SUM(L7,L9,L11,L13,L15)</f>
        <v>100</v>
      </c>
      <c r="M17" s="61">
        <f>(G17/D17)*100</f>
        <v>3.628646894686101</v>
      </c>
      <c r="N17" s="61">
        <f>(H17/D17)*100</f>
        <v>12.556722469928557</v>
      </c>
      <c r="O17" s="62">
        <f>(I17/E17)*100</f>
        <v>8.61545127026094</v>
      </c>
    </row>
    <row r="18" spans="1:13" ht="12.75">
      <c r="A18" s="2"/>
      <c r="B18" s="2"/>
      <c r="D18" s="7"/>
      <c r="E18" s="7"/>
      <c r="F18" s="7"/>
      <c r="G18" s="7"/>
      <c r="H18" s="7"/>
      <c r="I18" s="7"/>
      <c r="J18" s="7"/>
      <c r="K18" s="7"/>
      <c r="L18" s="7"/>
      <c r="M18" s="1"/>
    </row>
    <row r="19" spans="1:13" ht="12.75">
      <c r="A19" s="2"/>
      <c r="B19" s="2"/>
      <c r="D19" s="7"/>
      <c r="E19" s="7"/>
      <c r="F19" s="7"/>
      <c r="G19" s="7"/>
      <c r="H19" s="7"/>
      <c r="I19" s="7"/>
      <c r="J19" s="7"/>
      <c r="K19" s="7"/>
      <c r="L19" s="7"/>
      <c r="M19" s="1"/>
    </row>
    <row r="20" spans="1:13" ht="12.75">
      <c r="A20" s="13" t="s">
        <v>76</v>
      </c>
      <c r="B20" s="2"/>
      <c r="D20" s="7"/>
      <c r="E20" s="7"/>
      <c r="F20" s="7"/>
      <c r="G20" s="7"/>
      <c r="H20" s="7"/>
      <c r="I20" s="7"/>
      <c r="J20" s="7"/>
      <c r="K20" s="7"/>
      <c r="L20" s="7"/>
      <c r="M20" s="1"/>
    </row>
    <row r="21" spans="1:13" ht="12.75">
      <c r="A21" s="13"/>
      <c r="B21" s="2"/>
      <c r="D21" s="7"/>
      <c r="E21" s="7"/>
      <c r="F21" s="7"/>
      <c r="G21" s="7"/>
      <c r="H21" s="7"/>
      <c r="I21" s="7"/>
      <c r="K21" s="7"/>
      <c r="L21" s="7"/>
      <c r="M21" s="1"/>
    </row>
    <row r="22" spans="1:13" ht="12.75">
      <c r="A22" s="2" t="s">
        <v>25</v>
      </c>
      <c r="B22" s="2"/>
      <c r="D22" s="7"/>
      <c r="E22" s="7"/>
      <c r="F22" s="7"/>
      <c r="G22" s="7"/>
      <c r="H22" s="7"/>
      <c r="I22" s="7"/>
      <c r="J22" s="7"/>
      <c r="K22" s="7"/>
      <c r="L22" s="7"/>
      <c r="M22" s="1"/>
    </row>
    <row r="23" spans="1:13" ht="12.75">
      <c r="A23" s="13" t="s">
        <v>86</v>
      </c>
      <c r="B23" s="2"/>
      <c r="D23" s="7"/>
      <c r="E23" s="7"/>
      <c r="F23" s="7"/>
      <c r="G23" s="7"/>
      <c r="H23" s="7"/>
      <c r="I23" s="7"/>
      <c r="J23" s="84"/>
      <c r="K23" s="7"/>
      <c r="L23" s="7"/>
      <c r="M23" s="1"/>
    </row>
    <row r="24" spans="1:13" ht="12.75">
      <c r="A24" s="2" t="s">
        <v>90</v>
      </c>
      <c r="B24" s="2"/>
      <c r="D24" s="7"/>
      <c r="E24" s="7"/>
      <c r="F24" s="7"/>
      <c r="G24" s="7"/>
      <c r="H24" s="7"/>
      <c r="I24" s="7"/>
      <c r="J24" s="84"/>
      <c r="K24" s="84"/>
      <c r="L24" s="84"/>
      <c r="M24" s="1"/>
    </row>
    <row r="25" spans="1:13" ht="12.75">
      <c r="A25" s="2" t="s">
        <v>138</v>
      </c>
      <c r="B25" s="2"/>
      <c r="D25" s="7"/>
      <c r="E25" s="7"/>
      <c r="F25" s="7"/>
      <c r="G25" s="7"/>
      <c r="H25" s="7"/>
      <c r="I25" s="7"/>
      <c r="J25" s="84"/>
      <c r="K25" s="84"/>
      <c r="L25" s="84"/>
      <c r="M25" s="1"/>
    </row>
    <row r="26" spans="10:12" ht="12.75">
      <c r="J26" s="50"/>
      <c r="K26" s="85"/>
      <c r="L26" s="50"/>
    </row>
    <row r="27" spans="10:12" ht="12.75">
      <c r="J27" s="85"/>
      <c r="K27" s="85"/>
      <c r="L27" s="50"/>
    </row>
    <row r="28" spans="9:12" ht="12.75">
      <c r="I28" s="86"/>
      <c r="J28" s="50"/>
      <c r="K28" s="50"/>
      <c r="L28" s="50"/>
    </row>
    <row r="29" spans="10:12" ht="12.75">
      <c r="J29" s="50"/>
      <c r="K29" s="50"/>
      <c r="L29" s="50"/>
    </row>
    <row r="30" spans="10:12" ht="12.75">
      <c r="J30" s="50"/>
      <c r="K30" s="50"/>
      <c r="L30" s="50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40" ht="12.75">
      <c r="A40" s="13"/>
    </row>
    <row r="41" ht="12.75">
      <c r="A41" s="13"/>
    </row>
  </sheetData>
  <sheetProtection/>
  <mergeCells count="2">
    <mergeCell ref="A2:O2"/>
    <mergeCell ref="A3:O3"/>
  </mergeCells>
  <printOptions horizontalCentered="1"/>
  <pageMargins left="0.75" right="0.75" top="1" bottom="1" header="0.5" footer="0.5"/>
  <pageSetup horizontalDpi="600" verticalDpi="600" orientation="landscape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O34"/>
  <sheetViews>
    <sheetView view="pageBreakPreview" zoomScale="75" zoomScaleSheetLayoutView="75" zoomScalePageLayoutView="0" workbookViewId="0" topLeftCell="A1">
      <selection activeCell="J31" sqref="J31"/>
    </sheetView>
  </sheetViews>
  <sheetFormatPr defaultColWidth="9.140625" defaultRowHeight="12.75"/>
  <cols>
    <col min="1" max="1" width="21.7109375" style="0" customWidth="1"/>
    <col min="2" max="2" width="16.140625" style="0" customWidth="1"/>
    <col min="3" max="3" width="11.00390625" style="0" customWidth="1"/>
    <col min="4" max="4" width="12.57421875" style="0" customWidth="1"/>
    <col min="5" max="5" width="12.421875" style="0" customWidth="1"/>
    <col min="6" max="6" width="11.00390625" style="0" customWidth="1"/>
    <col min="7" max="7" width="12.28125" style="0" customWidth="1"/>
    <col min="8" max="8" width="12.00390625" style="0" customWidth="1"/>
    <col min="9" max="9" width="11.7109375" style="0" customWidth="1"/>
    <col min="10" max="10" width="12.00390625" style="0" customWidth="1"/>
    <col min="11" max="11" width="13.7109375" style="0" customWidth="1"/>
    <col min="12" max="12" width="12.8515625" style="0" customWidth="1"/>
    <col min="13" max="13" width="19.421875" style="0" customWidth="1"/>
    <col min="14" max="14" width="18.421875" style="0" customWidth="1"/>
    <col min="15" max="15" width="19.8515625" style="0" customWidth="1"/>
  </cols>
  <sheetData>
    <row r="1" spans="1:13" ht="12.75">
      <c r="A1" s="2"/>
      <c r="B1" s="2"/>
      <c r="D1" s="7"/>
      <c r="E1" s="7"/>
      <c r="F1" s="7"/>
      <c r="G1" s="7"/>
      <c r="H1" s="7"/>
      <c r="I1" s="7"/>
      <c r="J1" s="7"/>
      <c r="K1" s="7"/>
      <c r="L1" s="7"/>
      <c r="M1" s="1"/>
    </row>
    <row r="2" spans="1:15" s="44" customFormat="1" ht="15.75">
      <c r="A2" s="208" t="s">
        <v>43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spans="1:15" s="44" customFormat="1" ht="15.75">
      <c r="A3" s="209" t="s">
        <v>105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</row>
    <row r="4" spans="1:13" ht="13.5" thickBo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5" ht="65.25" customHeight="1">
      <c r="A5" s="65" t="s">
        <v>0</v>
      </c>
      <c r="B5" s="66" t="s">
        <v>5</v>
      </c>
      <c r="C5" s="66" t="s">
        <v>24</v>
      </c>
      <c r="D5" s="67" t="s">
        <v>88</v>
      </c>
      <c r="E5" s="67" t="s">
        <v>87</v>
      </c>
      <c r="F5" s="67" t="s">
        <v>94</v>
      </c>
      <c r="G5" s="67" t="s">
        <v>19</v>
      </c>
      <c r="H5" s="67" t="s">
        <v>20</v>
      </c>
      <c r="I5" s="67" t="s">
        <v>21</v>
      </c>
      <c r="J5" s="67" t="s">
        <v>96</v>
      </c>
      <c r="K5" s="67" t="s">
        <v>97</v>
      </c>
      <c r="L5" s="67" t="s">
        <v>98</v>
      </c>
      <c r="M5" s="155" t="s">
        <v>135</v>
      </c>
      <c r="N5" s="155" t="s">
        <v>136</v>
      </c>
      <c r="O5" s="156" t="s">
        <v>137</v>
      </c>
    </row>
    <row r="6" spans="1:15" ht="12.75">
      <c r="A6" s="135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9"/>
    </row>
    <row r="7" spans="1:15" ht="21.75" customHeight="1">
      <c r="A7" s="36" t="s">
        <v>8</v>
      </c>
      <c r="B7" s="19" t="s">
        <v>14</v>
      </c>
      <c r="C7" s="12">
        <v>6120</v>
      </c>
      <c r="D7" s="22">
        <v>119.41801896517448</v>
      </c>
      <c r="E7" s="21">
        <v>134.29302552800735</v>
      </c>
      <c r="F7" s="21">
        <v>152.59082614784205</v>
      </c>
      <c r="G7" s="20">
        <f>E7-D7</f>
        <v>14.875006562832866</v>
      </c>
      <c r="H7" s="20">
        <f>F7-D7</f>
        <v>33.17280718266757</v>
      </c>
      <c r="I7" s="20">
        <f>F7-E7</f>
        <v>18.297800619834703</v>
      </c>
      <c r="J7" s="21">
        <f>(D7/D13)*100</f>
        <v>48.14868019897276</v>
      </c>
      <c r="K7" s="21">
        <f>(E7/E13)*100</f>
        <v>50.88516665952461</v>
      </c>
      <c r="L7" s="22">
        <f>(F7/F13)*100</f>
        <v>53.85517563959515</v>
      </c>
      <c r="M7" s="21">
        <f>(G7/D7)*100</f>
        <v>12.45624964451204</v>
      </c>
      <c r="N7" s="21">
        <f>(H7/D7)*100</f>
        <v>27.778728428196132</v>
      </c>
      <c r="O7" s="37">
        <f>(I7/E7)*100</f>
        <v>13.625279904069645</v>
      </c>
    </row>
    <row r="8" spans="1:15" ht="12.75">
      <c r="A8" s="135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9"/>
    </row>
    <row r="9" spans="1:15" ht="21" customHeight="1">
      <c r="A9" s="36" t="s">
        <v>9</v>
      </c>
      <c r="B9" s="19" t="s">
        <v>14</v>
      </c>
      <c r="C9" s="23">
        <v>6120</v>
      </c>
      <c r="D9" s="22">
        <v>52.37242348101469</v>
      </c>
      <c r="E9" s="22">
        <v>56.30068966942149</v>
      </c>
      <c r="F9" s="18">
        <v>58.18602394398531</v>
      </c>
      <c r="G9" s="20">
        <f>E9-D9</f>
        <v>3.928266188406795</v>
      </c>
      <c r="H9" s="20">
        <f>F9-D9</f>
        <v>5.813600462970619</v>
      </c>
      <c r="I9" s="20">
        <f>F9-E9</f>
        <v>1.8853342745638244</v>
      </c>
      <c r="J9" s="21">
        <f>(D9/D13)*100</f>
        <v>21.116269481642743</v>
      </c>
      <c r="K9" s="21">
        <f>(E9/E13)*100</f>
        <v>21.332976642761004</v>
      </c>
      <c r="L9" s="22">
        <f>(F9/F13)*100</f>
        <v>20.536087380750665</v>
      </c>
      <c r="M9" s="21">
        <f>(G9/D9)*100</f>
        <v>7.500638556149333</v>
      </c>
      <c r="N9" s="21">
        <f>(H9/D9)*100</f>
        <v>11.100499225662306</v>
      </c>
      <c r="O9" s="37">
        <f>(I9/E9)*100</f>
        <v>3.3486877081504085</v>
      </c>
    </row>
    <row r="10" spans="1:15" ht="12.75">
      <c r="A10" s="135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9"/>
    </row>
    <row r="11" spans="1:15" ht="22.5" customHeight="1">
      <c r="A11" s="31" t="s">
        <v>10</v>
      </c>
      <c r="B11" s="19" t="s">
        <v>14</v>
      </c>
      <c r="C11" s="23">
        <v>6120</v>
      </c>
      <c r="D11" s="18">
        <v>76.22885625874656</v>
      </c>
      <c r="E11" s="22">
        <v>73.32018023415978</v>
      </c>
      <c r="F11" s="18">
        <v>72.5586405748393</v>
      </c>
      <c r="G11" s="20">
        <f>E11-D11</f>
        <v>-2.908676024586782</v>
      </c>
      <c r="H11" s="20">
        <f>F11-D11</f>
        <v>-3.6702156839072586</v>
      </c>
      <c r="I11" s="20">
        <f>F11-E11</f>
        <v>-0.7615396593204764</v>
      </c>
      <c r="J11" s="21">
        <f>(D11/D13)*100</f>
        <v>30.735050319384506</v>
      </c>
      <c r="K11" s="21">
        <f>(E11/E13)*100</f>
        <v>27.781856697714403</v>
      </c>
      <c r="L11" s="22">
        <f>(F11/F13)*100</f>
        <v>25.60873697965419</v>
      </c>
      <c r="M11" s="21">
        <f>(G11/D11)*100</f>
        <v>-3.815715160035657</v>
      </c>
      <c r="N11" s="21">
        <f>(H11/D11)*100</f>
        <v>-4.8147327193908085</v>
      </c>
      <c r="O11" s="37">
        <f>(I11/E11)*100</f>
        <v>-1.0386494644289976</v>
      </c>
    </row>
    <row r="12" spans="1:15" ht="13.5" thickBot="1">
      <c r="A12" s="135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9"/>
    </row>
    <row r="13" spans="1:15" ht="26.25" customHeight="1" thickBot="1">
      <c r="A13" s="77" t="s">
        <v>37</v>
      </c>
      <c r="B13" s="78" t="s">
        <v>14</v>
      </c>
      <c r="C13" s="79">
        <v>6120</v>
      </c>
      <c r="D13" s="61">
        <f>SUM(D7,D9,D11)</f>
        <v>248.01929870493572</v>
      </c>
      <c r="E13" s="61">
        <f>SUM(E7,E9,E11)</f>
        <v>263.91389543158857</v>
      </c>
      <c r="F13" s="61">
        <f>SUM(F7,F9,F11)</f>
        <v>283.33549066666666</v>
      </c>
      <c r="G13" s="61">
        <f>E13-D13</f>
        <v>15.89459672665285</v>
      </c>
      <c r="H13" s="61">
        <f>F13-D13</f>
        <v>35.31619196173094</v>
      </c>
      <c r="I13" s="61">
        <f>F13-E13</f>
        <v>19.421595235078087</v>
      </c>
      <c r="J13" s="61">
        <f>SUM(J7,J9,J11)</f>
        <v>100</v>
      </c>
      <c r="K13" s="61">
        <f>SUM(K7,K9,K11)</f>
        <v>100.00000000000001</v>
      </c>
      <c r="L13" s="61">
        <f>SUM(L7,L9,L11)</f>
        <v>100</v>
      </c>
      <c r="M13" s="61">
        <f>(G13/D13)*100</f>
        <v>6.408612882000919</v>
      </c>
      <c r="N13" s="61">
        <f>(H13/D13)*100</f>
        <v>14.239291920483172</v>
      </c>
      <c r="O13" s="61">
        <f>(I13/E13)*100</f>
        <v>7.35906504783206</v>
      </c>
    </row>
    <row r="14" spans="1:13" ht="12.75">
      <c r="A14" s="2"/>
      <c r="B14" s="2"/>
      <c r="D14" s="7"/>
      <c r="E14" s="7"/>
      <c r="F14" s="7"/>
      <c r="G14" s="7"/>
      <c r="H14" s="7"/>
      <c r="I14" s="7"/>
      <c r="J14" s="7"/>
      <c r="K14" s="7"/>
      <c r="L14" s="7"/>
      <c r="M14" s="1"/>
    </row>
    <row r="15" spans="1:13" ht="12.75">
      <c r="A15" s="13" t="s">
        <v>76</v>
      </c>
      <c r="B15" s="2"/>
      <c r="D15" s="7"/>
      <c r="E15" s="7"/>
      <c r="F15" s="7"/>
      <c r="G15" s="7"/>
      <c r="H15" s="7"/>
      <c r="I15" s="7"/>
      <c r="J15" s="7"/>
      <c r="K15" s="7"/>
      <c r="L15" s="7"/>
      <c r="M15" s="1"/>
    </row>
    <row r="16" spans="2:13" ht="12.75">
      <c r="B16" s="2"/>
      <c r="D16" s="7"/>
      <c r="E16" s="7"/>
      <c r="F16" s="7"/>
      <c r="G16" s="7"/>
      <c r="H16" s="7"/>
      <c r="I16" s="7"/>
      <c r="J16" s="7"/>
      <c r="K16" s="7"/>
      <c r="L16" s="7"/>
      <c r="M16" s="1"/>
    </row>
    <row r="17" spans="1:15" ht="12.75">
      <c r="A17" s="2" t="s">
        <v>25</v>
      </c>
      <c r="B17" s="2"/>
      <c r="D17" s="7"/>
      <c r="E17" s="7"/>
      <c r="F17" s="7"/>
      <c r="G17" s="7"/>
      <c r="H17" s="7"/>
      <c r="I17" s="7"/>
      <c r="J17" s="7"/>
      <c r="K17" s="7"/>
      <c r="L17" s="84"/>
      <c r="M17" s="170"/>
      <c r="N17" s="50"/>
      <c r="O17" s="50"/>
    </row>
    <row r="18" spans="1:15" ht="12.75">
      <c r="A18" s="13" t="s">
        <v>86</v>
      </c>
      <c r="B18" s="2"/>
      <c r="D18" s="7"/>
      <c r="E18" s="7"/>
      <c r="F18" s="7"/>
      <c r="G18" s="7"/>
      <c r="H18" s="7"/>
      <c r="I18" s="7"/>
      <c r="J18" s="7"/>
      <c r="K18" s="7"/>
      <c r="L18" s="84"/>
      <c r="M18" s="170"/>
      <c r="N18" s="50"/>
      <c r="O18" s="50"/>
    </row>
    <row r="19" spans="1:15" ht="12.75">
      <c r="A19" s="2" t="s">
        <v>95</v>
      </c>
      <c r="B19" s="2"/>
      <c r="D19" s="7"/>
      <c r="E19" s="7"/>
      <c r="F19" s="7"/>
      <c r="G19" s="7"/>
      <c r="H19" s="17"/>
      <c r="I19" s="7"/>
      <c r="J19" s="7"/>
      <c r="K19" s="7"/>
      <c r="L19" s="84"/>
      <c r="M19" s="171"/>
      <c r="N19" s="171"/>
      <c r="O19" s="171"/>
    </row>
    <row r="20" spans="1:15" ht="12.75">
      <c r="A20" s="2" t="s">
        <v>117</v>
      </c>
      <c r="H20" s="107"/>
      <c r="L20" s="50"/>
      <c r="M20" s="50"/>
      <c r="N20" s="50"/>
      <c r="O20" s="50"/>
    </row>
    <row r="21" spans="8:15" ht="12.75">
      <c r="H21" s="8"/>
      <c r="L21" s="50"/>
      <c r="M21" s="50"/>
      <c r="N21" s="50"/>
      <c r="O21" s="50"/>
    </row>
    <row r="22" spans="8:15" ht="12.75">
      <c r="H22" s="107"/>
      <c r="L22" s="50"/>
      <c r="M22" s="50"/>
      <c r="N22" s="50"/>
      <c r="O22" s="50"/>
    </row>
    <row r="23" spans="8:15" ht="12.75">
      <c r="H23" s="8"/>
      <c r="L23" s="50"/>
      <c r="M23" s="50"/>
      <c r="N23" s="50"/>
      <c r="O23" s="50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</sheetData>
  <sheetProtection/>
  <mergeCells count="2">
    <mergeCell ref="A2:O2"/>
    <mergeCell ref="A3:O3"/>
  </mergeCells>
  <printOptions horizontalCentered="1"/>
  <pageMargins left="0.75" right="0.75" top="1" bottom="1" header="0.5" footer="0.5"/>
  <pageSetup horizontalDpi="600" verticalDpi="6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aholzhau</dc:creator>
  <cp:keywords/>
  <dc:description/>
  <cp:lastModifiedBy>EAnderson1</cp:lastModifiedBy>
  <cp:lastPrinted>2008-09-04T21:59:51Z</cp:lastPrinted>
  <dcterms:created xsi:type="dcterms:W3CDTF">2002-08-12T18:46:53Z</dcterms:created>
  <dcterms:modified xsi:type="dcterms:W3CDTF">2008-09-04T22:02:09Z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556856477</vt:i4>
  </property>
  <property fmtid="{D5CDD505-2E9C-101B-9397-08002B2CF9AE}" pid="3" name="_EmailSubject">
    <vt:lpwstr>PBC Habitat Statistics</vt:lpwstr>
  </property>
  <property fmtid="{D5CDD505-2E9C-101B-9397-08002B2CF9AE}" pid="4" name="_AuthorEmail">
    <vt:lpwstr>kpatterson@avineon.com</vt:lpwstr>
  </property>
  <property fmtid="{D5CDD505-2E9C-101B-9397-08002B2CF9AE}" pid="5" name="_AuthorEmailDisplayName">
    <vt:lpwstr>Keith Patterson</vt:lpwstr>
  </property>
  <property fmtid="{D5CDD505-2E9C-101B-9397-08002B2CF9AE}" pid="6" name="_PreviousAdHocReviewCycleID">
    <vt:i4>702486811</vt:i4>
  </property>
  <property fmtid="{D5CDD505-2E9C-101B-9397-08002B2CF9AE}" pid="7" name="_ReviewingToolsShownOnce">
    <vt:lpwstr/>
  </property>
</Properties>
</file>